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9 Ведомств 2019-2020" sheetId="1" r:id="rId1"/>
  </sheets>
  <definedNames>
    <definedName name="_xlnm.Print_Titles" localSheetId="0">'Прил.№ 9 Ведомств 2019-2020'!$17:$17</definedName>
  </definedNames>
  <calcPr fullCalcOnLoad="1"/>
</workbook>
</file>

<file path=xl/sharedStrings.xml><?xml version="1.0" encoding="utf-8"?>
<sst xmlns="http://schemas.openxmlformats.org/spreadsheetml/2006/main" count="268" uniqueCount="138">
  <si>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</si>
  <si>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</si>
  <si>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</si>
  <si>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</si>
  <si>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</si>
  <si>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</si>
  <si>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</si>
  <si>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</si>
  <si>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</si>
  <si>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</si>
  <si>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</si>
  <si>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</si>
  <si>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</si>
  <si>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</si>
  <si>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</si>
  <si>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</si>
  <si>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</si>
  <si>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</si>
  <si>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</si>
  <si>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</si>
  <si>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</si>
  <si>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</si>
  <si>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</si>
  <si>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</si>
  <si>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</si>
  <si>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</si>
  <si>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</si>
  <si>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</si>
  <si>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</si>
  <si>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</si>
  <si>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</si>
  <si>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</si>
  <si>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</si>
  <si>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</si>
  <si>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</si>
  <si>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</si>
  <si>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</si>
  <si>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</si>
  <si>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</si>
  <si>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</si>
  <si>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</si>
  <si>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</si>
  <si>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</si>
  <si>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</si>
  <si>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</si>
  <si>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</si>
  <si>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</si>
  <si>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</si>
  <si>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Приобретение и установка видеокамер системы видеонаблюдения на территории Южского городского поселения (Капитальные вложения в объекты  государственной (муниципальной) собственности)</t>
  </si>
  <si>
    <t>03 1 01 40010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</si>
  <si>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</si>
  <si>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</si>
  <si>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</si>
  <si>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</si>
  <si>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</si>
  <si>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</si>
  <si>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</si>
  <si>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</si>
  <si>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</si>
  <si>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</si>
  <si>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</si>
  <si>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</si>
  <si>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</si>
  <si>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</si>
  <si>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</si>
  <si>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</si>
  <si>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</si>
  <si>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</si>
  <si>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</si>
  <si>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</si>
  <si>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</si>
  <si>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</si>
  <si>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(Иные бюджетные ассигнования)</t>
  </si>
  <si>
    <t xml:space="preserve">02 5 01 60020 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</si>
  <si>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</si>
  <si>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</si>
  <si>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</si>
  <si>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</si>
  <si>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02 1 01 20100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</si>
  <si>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</si>
  <si>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</si>
  <si>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</si>
  <si>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</si>
  <si>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</si>
  <si>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</si>
  <si>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</si>
  <si>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</si>
  <si>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</si>
  <si>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</si>
  <si>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</si>
  <si>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</si>
  <si>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</si>
  <si>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</si>
  <si>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</si>
  <si>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</si>
  <si>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</si>
  <si>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</si>
  <si>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</si>
  <si>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</si>
  <si>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</si>
  <si>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</si>
  <si>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</si>
  <si>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</si>
  <si>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</si>
  <si>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</si>
  <si>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</si>
  <si>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</si>
  <si>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</si>
  <si>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</si>
  <si>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</si>
  <si>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</si>
  <si>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</si>
  <si>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2020 год</t>
  </si>
  <si>
    <t>Ведомственная структура расходов бюджета Южского городского поселения на 2019 и 2020 годы</t>
  </si>
  <si>
    <t>на 2018 год и на плановый</t>
  </si>
  <si>
    <t>период 2019 и 2020 годов"</t>
  </si>
  <si>
    <t>2019 год</t>
  </si>
  <si>
    <t>к решению Совета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</si>
  <si>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</si>
  <si>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</si>
  <si>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</si>
  <si>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</si>
  <si>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</si>
  <si>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</si>
  <si>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</si>
  <si>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r>
      <t>от</t>
    </r>
    <r>
      <rPr>
        <u val="single"/>
        <sz val="14"/>
        <rFont val="Times New Roman"/>
        <family val="1"/>
      </rPr>
      <t xml:space="preserve"> 21.12.2017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75</t>
    </r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</si>
  <si>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</si>
  <si>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</si>
  <si>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</si>
  <si>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</si>
  <si>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color indexed="56"/>
        <rFont val="Times New Roman"/>
        <family val="1"/>
      </rPr>
      <t xml:space="preserve"> </t>
    </r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</si>
  <si>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</si>
  <si>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31 9 00 51200 </t>
  </si>
  <si>
    <t>200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</si>
  <si>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</si>
  <si>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</si>
  <si>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Приложение № 9</t>
  </si>
  <si>
    <t>(приложение изложено в новой редакции в соответствии с Решением Совета Южского городского поселения от 15.11.2018 № 62)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</si>
</sst>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1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justify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2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justify" vertical="top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43" fillId="0" borderId="0" xfId="0" applyNumberFormat="1" applyFont="1" applyFill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textRotation="90" wrapText="1"/>
    </xf>
    <xf numFmtId="49" fontId="2" fillId="0" borderId="15" xfId="0" applyNumberFormat="1" applyFont="1" applyFill="1" applyBorder="1" applyAlignment="1">
      <alignment horizontal="center" vertical="center" textRotation="90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tabSelected="1" zoomScale="80" zoomScaleNormal="80" zoomScalePageLayoutView="0" workbookViewId="0" topLeftCell="A1">
      <selection activeCell="A1" sqref="A1:H1"/>
    </sheetView>
  </sheetViews>
  <sheetFormatPr defaultColWidth="9.140625" defaultRowHeight="15"/>
  <cols>
    <col min="1" max="1" width="74.00390625" style="1" customWidth="1"/>
    <col min="2" max="2" width="6.7109375" style="3" customWidth="1"/>
    <col min="3" max="3" width="5.28125" style="3" customWidth="1"/>
    <col min="4" max="4" width="6.00390625" style="3" customWidth="1"/>
    <col min="5" max="5" width="18.140625" style="3" customWidth="1"/>
    <col min="6" max="6" width="5.7109375" style="3" customWidth="1"/>
    <col min="7" max="7" width="20.57421875" style="1" customWidth="1"/>
    <col min="8" max="8" width="19.00390625" style="1" customWidth="1"/>
    <col min="9" max="9" width="21.00390625" style="1" customWidth="1"/>
    <col min="10" max="16384" width="9.140625" style="1" customWidth="1"/>
  </cols>
  <sheetData>
    <row r="1" spans="1:9" ht="18.75">
      <c r="A1" s="37" t="s">
        <v>136</v>
      </c>
      <c r="B1" s="37"/>
      <c r="C1" s="37"/>
      <c r="D1" s="37"/>
      <c r="E1" s="37"/>
      <c r="F1" s="37"/>
      <c r="G1" s="37"/>
      <c r="H1" s="37"/>
      <c r="I1" s="21"/>
    </row>
    <row r="2" spans="1:9" ht="18.75">
      <c r="A2" s="37" t="s">
        <v>117</v>
      </c>
      <c r="B2" s="37"/>
      <c r="C2" s="37"/>
      <c r="D2" s="37"/>
      <c r="E2" s="37"/>
      <c r="F2" s="37"/>
      <c r="G2" s="37"/>
      <c r="H2" s="37"/>
      <c r="I2" s="21"/>
    </row>
    <row r="3" spans="1:8" ht="18.75">
      <c r="A3" s="37" t="s">
        <v>96</v>
      </c>
      <c r="B3" s="37"/>
      <c r="C3" s="37"/>
      <c r="D3" s="37"/>
      <c r="E3" s="37"/>
      <c r="F3" s="37"/>
      <c r="G3" s="37"/>
      <c r="H3" s="37"/>
    </row>
    <row r="4" spans="1:8" ht="18.75">
      <c r="A4" s="37" t="s">
        <v>97</v>
      </c>
      <c r="B4" s="37"/>
      <c r="C4" s="37"/>
      <c r="D4" s="37"/>
      <c r="E4" s="37"/>
      <c r="F4" s="37"/>
      <c r="G4" s="37"/>
      <c r="H4" s="37"/>
    </row>
    <row r="5" spans="1:8" ht="18.75">
      <c r="A5" s="37" t="s">
        <v>98</v>
      </c>
      <c r="B5" s="37"/>
      <c r="C5" s="37"/>
      <c r="D5" s="37"/>
      <c r="E5" s="37"/>
      <c r="F5" s="37"/>
      <c r="G5" s="37"/>
      <c r="H5" s="37"/>
    </row>
    <row r="6" spans="1:8" ht="18.75">
      <c r="A6" s="37" t="s">
        <v>99</v>
      </c>
      <c r="B6" s="37"/>
      <c r="C6" s="37"/>
      <c r="D6" s="37"/>
      <c r="E6" s="37"/>
      <c r="F6" s="37"/>
      <c r="G6" s="37"/>
      <c r="H6" s="37"/>
    </row>
    <row r="7" spans="1:8" ht="18.75">
      <c r="A7" s="37" t="s">
        <v>100</v>
      </c>
      <c r="B7" s="37"/>
      <c r="C7" s="37"/>
      <c r="D7" s="37"/>
      <c r="E7" s="37"/>
      <c r="F7" s="37"/>
      <c r="G7" s="37"/>
      <c r="H7" s="37"/>
    </row>
    <row r="8" spans="1:8" ht="18.75">
      <c r="A8" s="37" t="s">
        <v>114</v>
      </c>
      <c r="B8" s="37"/>
      <c r="C8" s="37"/>
      <c r="D8" s="37"/>
      <c r="E8" s="37"/>
      <c r="F8" s="37"/>
      <c r="G8" s="37"/>
      <c r="H8" s="37"/>
    </row>
    <row r="9" spans="1:8" ht="18.75">
      <c r="A9" s="37" t="s">
        <v>115</v>
      </c>
      <c r="B9" s="37"/>
      <c r="C9" s="37"/>
      <c r="D9" s="37"/>
      <c r="E9" s="37"/>
      <c r="F9" s="37"/>
      <c r="G9" s="37"/>
      <c r="H9" s="37"/>
    </row>
    <row r="10" spans="1:8" ht="18.75">
      <c r="A10" s="37" t="s">
        <v>125</v>
      </c>
      <c r="B10" s="37"/>
      <c r="C10" s="37"/>
      <c r="D10" s="37"/>
      <c r="E10" s="37"/>
      <c r="F10" s="37"/>
      <c r="G10" s="37"/>
      <c r="H10" s="37"/>
    </row>
    <row r="12" spans="1:8" s="4" customFormat="1" ht="22.5" customHeight="1">
      <c r="A12" s="32" t="s">
        <v>113</v>
      </c>
      <c r="B12" s="32"/>
      <c r="C12" s="32"/>
      <c r="D12" s="32"/>
      <c r="E12" s="32"/>
      <c r="F12" s="32"/>
      <c r="G12" s="32"/>
      <c r="H12" s="32"/>
    </row>
    <row r="13" spans="1:8" s="4" customFormat="1" ht="22.5" customHeight="1">
      <c r="A13" s="40" t="s">
        <v>137</v>
      </c>
      <c r="B13" s="40"/>
      <c r="C13" s="40"/>
      <c r="D13" s="40"/>
      <c r="E13" s="40"/>
      <c r="F13" s="40"/>
      <c r="G13" s="40"/>
      <c r="H13" s="40"/>
    </row>
    <row r="15" spans="1:8" ht="18.75" customHeight="1">
      <c r="A15" s="35" t="s">
        <v>118</v>
      </c>
      <c r="B15" s="33" t="s">
        <v>119</v>
      </c>
      <c r="C15" s="33" t="s">
        <v>120</v>
      </c>
      <c r="D15" s="33" t="s">
        <v>121</v>
      </c>
      <c r="E15" s="35" t="s">
        <v>122</v>
      </c>
      <c r="F15" s="35" t="s">
        <v>123</v>
      </c>
      <c r="G15" s="38" t="s">
        <v>124</v>
      </c>
      <c r="H15" s="39"/>
    </row>
    <row r="16" spans="1:8" ht="96.75" customHeight="1">
      <c r="A16" s="36"/>
      <c r="B16" s="34"/>
      <c r="C16" s="34"/>
      <c r="D16" s="34"/>
      <c r="E16" s="36"/>
      <c r="F16" s="36"/>
      <c r="G16" s="26" t="s">
        <v>116</v>
      </c>
      <c r="H16" s="26" t="s">
        <v>112</v>
      </c>
    </row>
    <row r="17" spans="1:8" s="5" customFormat="1" ht="18.75">
      <c r="A17" s="15" t="s">
        <v>0</v>
      </c>
      <c r="B17" s="16" t="s">
        <v>1</v>
      </c>
      <c r="C17" s="16" t="s">
        <v>2</v>
      </c>
      <c r="D17" s="16" t="s">
        <v>3</v>
      </c>
      <c r="E17" s="16" t="s">
        <v>4</v>
      </c>
      <c r="F17" s="16" t="s">
        <v>5</v>
      </c>
      <c r="G17" s="20">
        <v>7</v>
      </c>
      <c r="H17" s="20">
        <v>8</v>
      </c>
    </row>
    <row r="18" spans="1:9" s="7" customFormat="1" ht="27" customHeight="1">
      <c r="A18" s="6" t="s">
        <v>23</v>
      </c>
      <c r="B18" s="2" t="s">
        <v>6</v>
      </c>
      <c r="C18" s="2" t="s">
        <v>7</v>
      </c>
      <c r="D18" s="2" t="s">
        <v>7</v>
      </c>
      <c r="E18" s="2" t="s">
        <v>8</v>
      </c>
      <c r="F18" s="2" t="s">
        <v>9</v>
      </c>
      <c r="G18" s="22">
        <f>SUM(G19:G59)</f>
        <v>55326255.71</v>
      </c>
      <c r="H18" s="22">
        <f>SUM(H19:H59)</f>
        <v>55240182.26</v>
      </c>
      <c r="I18" s="8"/>
    </row>
    <row r="19" spans="1:9" s="4" customFormat="1" ht="93.75" customHeight="1">
      <c r="A19" s="28" t="s">
        <v>131</v>
      </c>
      <c r="B19" s="16" t="s">
        <v>6</v>
      </c>
      <c r="C19" s="16" t="s">
        <v>10</v>
      </c>
      <c r="D19" s="16" t="s">
        <v>13</v>
      </c>
      <c r="E19" s="16" t="s">
        <v>132</v>
      </c>
      <c r="F19" s="16" t="s">
        <v>133</v>
      </c>
      <c r="G19" s="23">
        <f>1661.46</f>
        <v>1661.46</v>
      </c>
      <c r="H19" s="23">
        <f>2692.71</f>
        <v>2692.71</v>
      </c>
      <c r="I19" s="27"/>
    </row>
    <row r="20" spans="1:8" s="4" customFormat="1" ht="42" customHeight="1">
      <c r="A20" s="9" t="s">
        <v>44</v>
      </c>
      <c r="B20" s="16" t="s">
        <v>6</v>
      </c>
      <c r="C20" s="16" t="s">
        <v>10</v>
      </c>
      <c r="D20" s="16" t="s">
        <v>14</v>
      </c>
      <c r="E20" s="10" t="s">
        <v>33</v>
      </c>
      <c r="F20" s="10">
        <v>800</v>
      </c>
      <c r="G20" s="23">
        <f>400000</f>
        <v>400000</v>
      </c>
      <c r="H20" s="23">
        <f>400000</f>
        <v>400000</v>
      </c>
    </row>
    <row r="21" spans="1:8" s="4" customFormat="1" ht="132.75" customHeight="1">
      <c r="A21" s="11" t="s">
        <v>103</v>
      </c>
      <c r="B21" s="16" t="s">
        <v>6</v>
      </c>
      <c r="C21" s="16" t="s">
        <v>10</v>
      </c>
      <c r="D21" s="16" t="s">
        <v>15</v>
      </c>
      <c r="E21" s="10" t="s">
        <v>34</v>
      </c>
      <c r="F21" s="10">
        <v>600</v>
      </c>
      <c r="G21" s="23">
        <f>100000</f>
        <v>100000</v>
      </c>
      <c r="H21" s="23">
        <f>100000</f>
        <v>100000</v>
      </c>
    </row>
    <row r="22" spans="1:8" s="4" customFormat="1" ht="77.25" customHeight="1">
      <c r="A22" s="11" t="s">
        <v>64</v>
      </c>
      <c r="B22" s="19" t="s">
        <v>6</v>
      </c>
      <c r="C22" s="16" t="s">
        <v>10</v>
      </c>
      <c r="D22" s="16" t="s">
        <v>15</v>
      </c>
      <c r="E22" s="10" t="s">
        <v>65</v>
      </c>
      <c r="F22" s="10">
        <v>200</v>
      </c>
      <c r="G22" s="23">
        <f>29708.3</f>
        <v>29708.3</v>
      </c>
      <c r="H22" s="23">
        <f>29708.3</f>
        <v>29708.3</v>
      </c>
    </row>
    <row r="23" spans="1:8" s="4" customFormat="1" ht="43.5" customHeight="1">
      <c r="A23" s="12" t="s">
        <v>54</v>
      </c>
      <c r="B23" s="19" t="s">
        <v>6</v>
      </c>
      <c r="C23" s="16" t="s">
        <v>10</v>
      </c>
      <c r="D23" s="16" t="s">
        <v>15</v>
      </c>
      <c r="E23" s="10" t="s">
        <v>55</v>
      </c>
      <c r="F23" s="10">
        <v>200</v>
      </c>
      <c r="G23" s="23">
        <f>25000</f>
        <v>25000</v>
      </c>
      <c r="H23" s="23">
        <f>25000</f>
        <v>25000</v>
      </c>
    </row>
    <row r="24" spans="1:8" s="4" customFormat="1" ht="76.5" customHeight="1">
      <c r="A24" s="12" t="s">
        <v>56</v>
      </c>
      <c r="B24" s="19" t="s">
        <v>6</v>
      </c>
      <c r="C24" s="16" t="s">
        <v>10</v>
      </c>
      <c r="D24" s="16" t="s">
        <v>15</v>
      </c>
      <c r="E24" s="10" t="s">
        <v>57</v>
      </c>
      <c r="F24" s="10">
        <v>200</v>
      </c>
      <c r="G24" s="23">
        <f>72000</f>
        <v>72000</v>
      </c>
      <c r="H24" s="23">
        <f>72000</f>
        <v>72000</v>
      </c>
    </row>
    <row r="25" spans="1:8" s="4" customFormat="1" ht="78" customHeight="1">
      <c r="A25" s="12" t="s">
        <v>58</v>
      </c>
      <c r="B25" s="19" t="s">
        <v>6</v>
      </c>
      <c r="C25" s="16" t="s">
        <v>10</v>
      </c>
      <c r="D25" s="16" t="s">
        <v>15</v>
      </c>
      <c r="E25" s="10" t="s">
        <v>59</v>
      </c>
      <c r="F25" s="10">
        <v>200</v>
      </c>
      <c r="G25" s="23">
        <f>9000</f>
        <v>9000</v>
      </c>
      <c r="H25" s="23">
        <f>9000</f>
        <v>9000</v>
      </c>
    </row>
    <row r="26" spans="1:8" s="4" customFormat="1" ht="98.25" customHeight="1">
      <c r="A26" s="12" t="s">
        <v>62</v>
      </c>
      <c r="B26" s="19" t="s">
        <v>6</v>
      </c>
      <c r="C26" s="16" t="s">
        <v>10</v>
      </c>
      <c r="D26" s="16" t="s">
        <v>15</v>
      </c>
      <c r="E26" s="10" t="s">
        <v>63</v>
      </c>
      <c r="F26" s="10">
        <v>200</v>
      </c>
      <c r="G26" s="23">
        <f>60000</f>
        <v>60000</v>
      </c>
      <c r="H26" s="23">
        <f>60000</f>
        <v>60000</v>
      </c>
    </row>
    <row r="27" spans="1:8" s="4" customFormat="1" ht="113.25" customHeight="1">
      <c r="A27" s="11" t="s">
        <v>105</v>
      </c>
      <c r="B27" s="19" t="s">
        <v>6</v>
      </c>
      <c r="C27" s="16" t="s">
        <v>10</v>
      </c>
      <c r="D27" s="16" t="s">
        <v>15</v>
      </c>
      <c r="E27" s="10" t="s">
        <v>107</v>
      </c>
      <c r="F27" s="10">
        <v>100</v>
      </c>
      <c r="G27" s="23">
        <f>3157096.12</f>
        <v>3157096.12</v>
      </c>
      <c r="H27" s="23">
        <f>3157096.12</f>
        <v>3157096.12</v>
      </c>
    </row>
    <row r="28" spans="1:8" s="4" customFormat="1" ht="75" customHeight="1">
      <c r="A28" s="12" t="s">
        <v>106</v>
      </c>
      <c r="B28" s="19" t="s">
        <v>6</v>
      </c>
      <c r="C28" s="16" t="s">
        <v>10</v>
      </c>
      <c r="D28" s="16" t="s">
        <v>15</v>
      </c>
      <c r="E28" s="10" t="s">
        <v>107</v>
      </c>
      <c r="F28" s="10">
        <v>200</v>
      </c>
      <c r="G28" s="23">
        <f>135278</f>
        <v>135278</v>
      </c>
      <c r="H28" s="23">
        <f>135278</f>
        <v>135278</v>
      </c>
    </row>
    <row r="29" spans="1:8" s="4" customFormat="1" ht="79.5" customHeight="1">
      <c r="A29" s="9" t="s">
        <v>45</v>
      </c>
      <c r="B29" s="16" t="s">
        <v>6</v>
      </c>
      <c r="C29" s="16" t="s">
        <v>10</v>
      </c>
      <c r="D29" s="16" t="s">
        <v>15</v>
      </c>
      <c r="E29" s="10" t="s">
        <v>46</v>
      </c>
      <c r="F29" s="10">
        <v>200</v>
      </c>
      <c r="G29" s="23">
        <f>8000</f>
        <v>8000</v>
      </c>
      <c r="H29" s="23">
        <f>8000</f>
        <v>8000</v>
      </c>
    </row>
    <row r="30" spans="1:8" s="4" customFormat="1" ht="116.25" customHeight="1">
      <c r="A30" s="9" t="s">
        <v>50</v>
      </c>
      <c r="B30" s="16" t="s">
        <v>6</v>
      </c>
      <c r="C30" s="16" t="s">
        <v>18</v>
      </c>
      <c r="D30" s="16" t="s">
        <v>17</v>
      </c>
      <c r="E30" s="10" t="s">
        <v>51</v>
      </c>
      <c r="F30" s="10">
        <v>200</v>
      </c>
      <c r="G30" s="23">
        <f>37000</f>
        <v>37000</v>
      </c>
      <c r="H30" s="23">
        <f>37000</f>
        <v>37000</v>
      </c>
    </row>
    <row r="31" spans="1:8" s="4" customFormat="1" ht="76.5" customHeight="1">
      <c r="A31" s="11" t="s">
        <v>52</v>
      </c>
      <c r="B31" s="19" t="s">
        <v>6</v>
      </c>
      <c r="C31" s="16" t="s">
        <v>18</v>
      </c>
      <c r="D31" s="16" t="s">
        <v>20</v>
      </c>
      <c r="E31" s="10" t="s">
        <v>53</v>
      </c>
      <c r="F31" s="10">
        <v>200</v>
      </c>
      <c r="G31" s="23">
        <f>61500</f>
        <v>61500</v>
      </c>
      <c r="H31" s="23">
        <f>61500</f>
        <v>61500</v>
      </c>
    </row>
    <row r="32" spans="1:8" s="4" customFormat="1" ht="76.5" customHeight="1">
      <c r="A32" s="9" t="s">
        <v>48</v>
      </c>
      <c r="B32" s="16" t="s">
        <v>6</v>
      </c>
      <c r="C32" s="16" t="s">
        <v>18</v>
      </c>
      <c r="D32" s="16" t="s">
        <v>47</v>
      </c>
      <c r="E32" s="10" t="s">
        <v>49</v>
      </c>
      <c r="F32" s="10">
        <v>400</v>
      </c>
      <c r="G32" s="23">
        <f>88000</f>
        <v>88000</v>
      </c>
      <c r="H32" s="23">
        <f>88000</f>
        <v>88000</v>
      </c>
    </row>
    <row r="33" spans="1:8" s="4" customFormat="1" ht="93" customHeight="1">
      <c r="A33" s="9" t="s">
        <v>134</v>
      </c>
      <c r="B33" s="19" t="s">
        <v>6</v>
      </c>
      <c r="C33" s="16" t="s">
        <v>12</v>
      </c>
      <c r="D33" s="16" t="s">
        <v>16</v>
      </c>
      <c r="E33" s="10" t="s">
        <v>135</v>
      </c>
      <c r="F33" s="10">
        <v>200</v>
      </c>
      <c r="G33" s="23">
        <f>1746414.56</f>
        <v>1746414.56</v>
      </c>
      <c r="H33" s="23">
        <f>1900000</f>
        <v>1900000</v>
      </c>
    </row>
    <row r="34" spans="1:8" s="4" customFormat="1" ht="96.75" customHeight="1">
      <c r="A34" s="11" t="s">
        <v>72</v>
      </c>
      <c r="B34" s="19" t="s">
        <v>6</v>
      </c>
      <c r="C34" s="16" t="s">
        <v>12</v>
      </c>
      <c r="D34" s="16" t="s">
        <v>16</v>
      </c>
      <c r="E34" s="10" t="s">
        <v>73</v>
      </c>
      <c r="F34" s="10">
        <v>800</v>
      </c>
      <c r="G34" s="23">
        <f>1900000-1746414.56</f>
        <v>153585.43999999994</v>
      </c>
      <c r="H34" s="23">
        <f>1900000-1900000</f>
        <v>0</v>
      </c>
    </row>
    <row r="35" spans="1:8" s="4" customFormat="1" ht="44.25" customHeight="1">
      <c r="A35" s="11" t="s">
        <v>66</v>
      </c>
      <c r="B35" s="19" t="s">
        <v>6</v>
      </c>
      <c r="C35" s="16" t="s">
        <v>12</v>
      </c>
      <c r="D35" s="16" t="s">
        <v>17</v>
      </c>
      <c r="E35" s="10" t="s">
        <v>67</v>
      </c>
      <c r="F35" s="10">
        <v>200</v>
      </c>
      <c r="G35" s="23">
        <f>13670193.9</f>
        <v>13670193.9</v>
      </c>
      <c r="H35" s="23">
        <f>14409682.2</f>
        <v>14409682.2</v>
      </c>
    </row>
    <row r="36" spans="1:8" s="4" customFormat="1" ht="114.75" customHeight="1">
      <c r="A36" s="11" t="s">
        <v>68</v>
      </c>
      <c r="B36" s="19" t="s">
        <v>6</v>
      </c>
      <c r="C36" s="16" t="s">
        <v>12</v>
      </c>
      <c r="D36" s="16" t="s">
        <v>17</v>
      </c>
      <c r="E36" s="10" t="s">
        <v>69</v>
      </c>
      <c r="F36" s="10">
        <v>200</v>
      </c>
      <c r="G36" s="23">
        <f>2794999</f>
        <v>2794999</v>
      </c>
      <c r="H36" s="23">
        <f>2321978</f>
        <v>2321978</v>
      </c>
    </row>
    <row r="37" spans="1:8" s="4" customFormat="1" ht="57.75" customHeight="1">
      <c r="A37" s="11" t="s">
        <v>70</v>
      </c>
      <c r="B37" s="19" t="s">
        <v>6</v>
      </c>
      <c r="C37" s="16" t="s">
        <v>12</v>
      </c>
      <c r="D37" s="16" t="s">
        <v>17</v>
      </c>
      <c r="E37" s="10" t="s">
        <v>71</v>
      </c>
      <c r="F37" s="10">
        <v>200</v>
      </c>
      <c r="G37" s="23">
        <f>389044</f>
        <v>389044</v>
      </c>
      <c r="H37" s="23">
        <f>389044</f>
        <v>389044</v>
      </c>
    </row>
    <row r="38" spans="1:8" s="4" customFormat="1" ht="76.5" customHeight="1">
      <c r="A38" s="12" t="s">
        <v>60</v>
      </c>
      <c r="B38" s="19" t="s">
        <v>6</v>
      </c>
      <c r="C38" s="16" t="s">
        <v>12</v>
      </c>
      <c r="D38" s="16" t="s">
        <v>22</v>
      </c>
      <c r="E38" s="10" t="s">
        <v>61</v>
      </c>
      <c r="F38" s="10">
        <v>200</v>
      </c>
      <c r="G38" s="23">
        <f>27900</f>
        <v>27900</v>
      </c>
      <c r="H38" s="23">
        <f>27900</f>
        <v>27900</v>
      </c>
    </row>
    <row r="39" spans="1:8" s="4" customFormat="1" ht="58.5" customHeight="1">
      <c r="A39" s="11" t="s">
        <v>74</v>
      </c>
      <c r="B39" s="19" t="s">
        <v>6</v>
      </c>
      <c r="C39" s="16" t="s">
        <v>13</v>
      </c>
      <c r="D39" s="16" t="s">
        <v>10</v>
      </c>
      <c r="E39" s="10" t="s">
        <v>75</v>
      </c>
      <c r="F39" s="10">
        <v>200</v>
      </c>
      <c r="G39" s="23">
        <f>230000</f>
        <v>230000</v>
      </c>
      <c r="H39" s="23">
        <f>230000</f>
        <v>230000</v>
      </c>
    </row>
    <row r="40" spans="1:8" s="4" customFormat="1" ht="76.5" customHeight="1">
      <c r="A40" s="11" t="s">
        <v>76</v>
      </c>
      <c r="B40" s="19" t="s">
        <v>6</v>
      </c>
      <c r="C40" s="16" t="s">
        <v>13</v>
      </c>
      <c r="D40" s="16" t="s">
        <v>10</v>
      </c>
      <c r="E40" s="10" t="s">
        <v>77</v>
      </c>
      <c r="F40" s="10">
        <v>200</v>
      </c>
      <c r="G40" s="23">
        <f>950000</f>
        <v>950000</v>
      </c>
      <c r="H40" s="23">
        <f>950000</f>
        <v>950000</v>
      </c>
    </row>
    <row r="41" spans="1:8" s="4" customFormat="1" ht="76.5" customHeight="1">
      <c r="A41" s="11" t="s">
        <v>102</v>
      </c>
      <c r="B41" s="19" t="s">
        <v>6</v>
      </c>
      <c r="C41" s="16" t="s">
        <v>13</v>
      </c>
      <c r="D41" s="16" t="s">
        <v>10</v>
      </c>
      <c r="E41" s="10" t="s">
        <v>78</v>
      </c>
      <c r="F41" s="10">
        <v>200</v>
      </c>
      <c r="G41" s="23">
        <f>60000</f>
        <v>60000</v>
      </c>
      <c r="H41" s="23">
        <f>60000</f>
        <v>60000</v>
      </c>
    </row>
    <row r="42" spans="1:8" s="4" customFormat="1" ht="57" customHeight="1">
      <c r="A42" s="11" t="s">
        <v>79</v>
      </c>
      <c r="B42" s="19" t="s">
        <v>6</v>
      </c>
      <c r="C42" s="16" t="s">
        <v>13</v>
      </c>
      <c r="D42" s="16" t="s">
        <v>10</v>
      </c>
      <c r="E42" s="10" t="s">
        <v>80</v>
      </c>
      <c r="F42" s="10">
        <v>200</v>
      </c>
      <c r="G42" s="23">
        <f>66103</f>
        <v>66103</v>
      </c>
      <c r="H42" s="23">
        <f>66103</f>
        <v>66103</v>
      </c>
    </row>
    <row r="43" spans="1:8" s="4" customFormat="1" ht="58.5" customHeight="1">
      <c r="A43" s="11" t="s">
        <v>81</v>
      </c>
      <c r="B43" s="19" t="s">
        <v>6</v>
      </c>
      <c r="C43" s="16" t="s">
        <v>13</v>
      </c>
      <c r="D43" s="16" t="s">
        <v>11</v>
      </c>
      <c r="E43" s="10" t="s">
        <v>82</v>
      </c>
      <c r="F43" s="10">
        <v>200</v>
      </c>
      <c r="G43" s="23">
        <f>353572</f>
        <v>353572</v>
      </c>
      <c r="H43" s="23">
        <f>0</f>
        <v>0</v>
      </c>
    </row>
    <row r="44" spans="1:8" s="4" customFormat="1" ht="96" customHeight="1">
      <c r="A44" s="11" t="s">
        <v>83</v>
      </c>
      <c r="B44" s="19" t="s">
        <v>6</v>
      </c>
      <c r="C44" s="16" t="s">
        <v>13</v>
      </c>
      <c r="D44" s="16" t="s">
        <v>11</v>
      </c>
      <c r="E44" s="10" t="s">
        <v>84</v>
      </c>
      <c r="F44" s="10">
        <v>800</v>
      </c>
      <c r="G44" s="23">
        <f>2400000</f>
        <v>2400000</v>
      </c>
      <c r="H44" s="23">
        <f>2400000</f>
        <v>2400000</v>
      </c>
    </row>
    <row r="45" spans="1:8" s="4" customFormat="1" ht="95.25" customHeight="1">
      <c r="A45" s="11" t="s">
        <v>104</v>
      </c>
      <c r="B45" s="19" t="s">
        <v>6</v>
      </c>
      <c r="C45" s="16" t="s">
        <v>13</v>
      </c>
      <c r="D45" s="16" t="s">
        <v>18</v>
      </c>
      <c r="E45" s="10" t="s">
        <v>85</v>
      </c>
      <c r="F45" s="10">
        <v>200</v>
      </c>
      <c r="G45" s="24">
        <f>3993648.79</f>
        <v>3993648.79</v>
      </c>
      <c r="H45" s="23">
        <f>3993648.79-1000000</f>
        <v>2993648.79</v>
      </c>
    </row>
    <row r="46" spans="1:8" s="4" customFormat="1" ht="76.5" customHeight="1">
      <c r="A46" s="11" t="s">
        <v>86</v>
      </c>
      <c r="B46" s="19" t="s">
        <v>6</v>
      </c>
      <c r="C46" s="16" t="s">
        <v>13</v>
      </c>
      <c r="D46" s="16" t="s">
        <v>18</v>
      </c>
      <c r="E46" s="10" t="s">
        <v>87</v>
      </c>
      <c r="F46" s="10">
        <v>200</v>
      </c>
      <c r="G46" s="23">
        <f>1829257</f>
        <v>1829257</v>
      </c>
      <c r="H46" s="23">
        <f>1829257</f>
        <v>1829257</v>
      </c>
    </row>
    <row r="47" spans="1:8" s="4" customFormat="1" ht="76.5" customHeight="1">
      <c r="A47" s="11" t="s">
        <v>88</v>
      </c>
      <c r="B47" s="19" t="s">
        <v>6</v>
      </c>
      <c r="C47" s="16" t="s">
        <v>13</v>
      </c>
      <c r="D47" s="16" t="s">
        <v>18</v>
      </c>
      <c r="E47" s="10" t="s">
        <v>89</v>
      </c>
      <c r="F47" s="10">
        <v>200</v>
      </c>
      <c r="G47" s="23">
        <f>5500000-500000+500000</f>
        <v>5500000</v>
      </c>
      <c r="H47" s="23">
        <f>4500000-500000+500000+1000000</f>
        <v>5500000</v>
      </c>
    </row>
    <row r="48" spans="1:8" s="4" customFormat="1" ht="57" customHeight="1">
      <c r="A48" s="11" t="s">
        <v>90</v>
      </c>
      <c r="B48" s="19" t="s">
        <v>6</v>
      </c>
      <c r="C48" s="16" t="s">
        <v>13</v>
      </c>
      <c r="D48" s="16" t="s">
        <v>18</v>
      </c>
      <c r="E48" s="10" t="s">
        <v>91</v>
      </c>
      <c r="F48" s="10">
        <v>200</v>
      </c>
      <c r="G48" s="23">
        <f>142242.06</f>
        <v>142242.06</v>
      </c>
      <c r="H48" s="23">
        <f>142242.06</f>
        <v>142242.06</v>
      </c>
    </row>
    <row r="49" spans="1:8" s="4" customFormat="1" ht="58.5" customHeight="1">
      <c r="A49" s="11" t="s">
        <v>92</v>
      </c>
      <c r="B49" s="19" t="s">
        <v>6</v>
      </c>
      <c r="C49" s="16" t="s">
        <v>13</v>
      </c>
      <c r="D49" s="16" t="s">
        <v>18</v>
      </c>
      <c r="E49" s="10" t="s">
        <v>93</v>
      </c>
      <c r="F49" s="10">
        <v>200</v>
      </c>
      <c r="G49" s="23">
        <f>254873</f>
        <v>254873</v>
      </c>
      <c r="H49" s="23">
        <f>254873</f>
        <v>254873</v>
      </c>
    </row>
    <row r="50" spans="1:8" ht="57.75" customHeight="1">
      <c r="A50" s="9" t="s">
        <v>36</v>
      </c>
      <c r="B50" s="16" t="s">
        <v>6</v>
      </c>
      <c r="C50" s="16" t="s">
        <v>19</v>
      </c>
      <c r="D50" s="16" t="s">
        <v>19</v>
      </c>
      <c r="E50" s="10" t="s">
        <v>35</v>
      </c>
      <c r="F50" s="10">
        <v>600</v>
      </c>
      <c r="G50" s="23">
        <f>33440</f>
        <v>33440</v>
      </c>
      <c r="H50" s="23">
        <f>33440</f>
        <v>33440</v>
      </c>
    </row>
    <row r="51" spans="1:8" ht="58.5" customHeight="1">
      <c r="A51" s="11" t="s">
        <v>25</v>
      </c>
      <c r="B51" s="16" t="s">
        <v>6</v>
      </c>
      <c r="C51" s="16" t="s">
        <v>19</v>
      </c>
      <c r="D51" s="16" t="s">
        <v>19</v>
      </c>
      <c r="E51" s="10" t="s">
        <v>37</v>
      </c>
      <c r="F51" s="10">
        <v>600</v>
      </c>
      <c r="G51" s="23">
        <f>5280</f>
        <v>5280</v>
      </c>
      <c r="H51" s="23">
        <f>5280</f>
        <v>5280</v>
      </c>
    </row>
    <row r="52" spans="1:8" ht="78" customHeight="1">
      <c r="A52" s="12" t="s">
        <v>28</v>
      </c>
      <c r="B52" s="16" t="s">
        <v>6</v>
      </c>
      <c r="C52" s="16" t="s">
        <v>16</v>
      </c>
      <c r="D52" s="16" t="s">
        <v>10</v>
      </c>
      <c r="E52" s="10" t="s">
        <v>41</v>
      </c>
      <c r="F52" s="10">
        <v>600</v>
      </c>
      <c r="G52" s="23">
        <f>14268266.08</f>
        <v>14268266.08</v>
      </c>
      <c r="H52" s="23">
        <f>14268266.08</f>
        <v>14268266.08</v>
      </c>
    </row>
    <row r="53" spans="1:8" ht="61.5" customHeight="1">
      <c r="A53" s="11" t="s">
        <v>128</v>
      </c>
      <c r="B53" s="16" t="s">
        <v>6</v>
      </c>
      <c r="C53" s="16" t="s">
        <v>16</v>
      </c>
      <c r="D53" s="16" t="s">
        <v>10</v>
      </c>
      <c r="E53" s="10" t="s">
        <v>38</v>
      </c>
      <c r="F53" s="10">
        <v>600</v>
      </c>
      <c r="G53" s="23">
        <f>268928</f>
        <v>268928</v>
      </c>
      <c r="H53" s="23">
        <f>268928</f>
        <v>268928</v>
      </c>
    </row>
    <row r="54" spans="1:8" ht="170.25" customHeight="1">
      <c r="A54" s="12" t="s">
        <v>29</v>
      </c>
      <c r="B54" s="16" t="s">
        <v>6</v>
      </c>
      <c r="C54" s="16" t="s">
        <v>16</v>
      </c>
      <c r="D54" s="16" t="s">
        <v>10</v>
      </c>
      <c r="E54" s="10" t="s">
        <v>42</v>
      </c>
      <c r="F54" s="10">
        <v>600</v>
      </c>
      <c r="G54" s="23">
        <f>596844</f>
        <v>596844</v>
      </c>
      <c r="H54" s="23">
        <f>1596844</f>
        <v>1596844</v>
      </c>
    </row>
    <row r="55" spans="1:8" ht="57" customHeight="1">
      <c r="A55" s="12" t="s">
        <v>101</v>
      </c>
      <c r="B55" s="16" t="s">
        <v>6</v>
      </c>
      <c r="C55" s="16" t="s">
        <v>20</v>
      </c>
      <c r="D55" s="16" t="s">
        <v>10</v>
      </c>
      <c r="E55" s="10" t="s">
        <v>43</v>
      </c>
      <c r="F55" s="10">
        <v>300</v>
      </c>
      <c r="G55" s="23">
        <f>208000</f>
        <v>208000</v>
      </c>
      <c r="H55" s="23">
        <f>208000</f>
        <v>208000</v>
      </c>
    </row>
    <row r="56" spans="1:8" ht="57" customHeight="1">
      <c r="A56" s="11" t="s">
        <v>129</v>
      </c>
      <c r="B56" s="19" t="s">
        <v>6</v>
      </c>
      <c r="C56" s="16" t="s">
        <v>20</v>
      </c>
      <c r="D56" s="16" t="s">
        <v>18</v>
      </c>
      <c r="E56" s="10" t="s">
        <v>127</v>
      </c>
      <c r="F56" s="10">
        <v>300</v>
      </c>
      <c r="G56" s="23">
        <f>668482</f>
        <v>668482</v>
      </c>
      <c r="H56" s="23">
        <f>668482</f>
        <v>668482</v>
      </c>
    </row>
    <row r="57" spans="1:8" ht="112.5" customHeight="1">
      <c r="A57" s="11" t="s">
        <v>130</v>
      </c>
      <c r="B57" s="19" t="s">
        <v>6</v>
      </c>
      <c r="C57" s="16" t="s">
        <v>20</v>
      </c>
      <c r="D57" s="16" t="s">
        <v>18</v>
      </c>
      <c r="E57" s="10" t="s">
        <v>126</v>
      </c>
      <c r="F57" s="10">
        <v>300</v>
      </c>
      <c r="G57" s="23">
        <f>295099</f>
        <v>295099</v>
      </c>
      <c r="H57" s="23">
        <f>295099</f>
        <v>295099</v>
      </c>
    </row>
    <row r="58" spans="1:8" ht="60.75" customHeight="1">
      <c r="A58" s="12" t="s">
        <v>26</v>
      </c>
      <c r="B58" s="16" t="s">
        <v>6</v>
      </c>
      <c r="C58" s="16" t="s">
        <v>14</v>
      </c>
      <c r="D58" s="16" t="s">
        <v>11</v>
      </c>
      <c r="E58" s="10" t="s">
        <v>39</v>
      </c>
      <c r="F58" s="10">
        <v>200</v>
      </c>
      <c r="G58" s="23">
        <f>77440</f>
        <v>77440</v>
      </c>
      <c r="H58" s="23">
        <f>77440</f>
        <v>77440</v>
      </c>
    </row>
    <row r="59" spans="1:8" ht="62.25" customHeight="1">
      <c r="A59" s="12" t="s">
        <v>27</v>
      </c>
      <c r="B59" s="16" t="s">
        <v>6</v>
      </c>
      <c r="C59" s="16" t="s">
        <v>14</v>
      </c>
      <c r="D59" s="16" t="s">
        <v>11</v>
      </c>
      <c r="E59" s="10" t="s">
        <v>40</v>
      </c>
      <c r="F59" s="10">
        <v>200</v>
      </c>
      <c r="G59" s="23">
        <f>158400</f>
        <v>158400</v>
      </c>
      <c r="H59" s="23">
        <f>158400</f>
        <v>158400</v>
      </c>
    </row>
    <row r="60" spans="1:8" ht="39" customHeight="1">
      <c r="A60" s="6" t="s">
        <v>108</v>
      </c>
      <c r="B60" s="2" t="s">
        <v>109</v>
      </c>
      <c r="C60" s="2" t="s">
        <v>7</v>
      </c>
      <c r="D60" s="2" t="s">
        <v>7</v>
      </c>
      <c r="E60" s="2" t="s">
        <v>8</v>
      </c>
      <c r="F60" s="2" t="s">
        <v>9</v>
      </c>
      <c r="G60" s="22">
        <f>G61</f>
        <v>12103.88</v>
      </c>
      <c r="H60" s="22">
        <f>H61</f>
        <v>0</v>
      </c>
    </row>
    <row r="61" spans="1:8" ht="38.25" customHeight="1">
      <c r="A61" s="12" t="s">
        <v>110</v>
      </c>
      <c r="B61" s="16" t="s">
        <v>109</v>
      </c>
      <c r="C61" s="16" t="s">
        <v>15</v>
      </c>
      <c r="D61" s="16" t="s">
        <v>10</v>
      </c>
      <c r="E61" s="10" t="s">
        <v>111</v>
      </c>
      <c r="F61" s="10">
        <v>700</v>
      </c>
      <c r="G61" s="23">
        <f>12103.88</f>
        <v>12103.88</v>
      </c>
      <c r="H61" s="23">
        <f>0</f>
        <v>0</v>
      </c>
    </row>
    <row r="62" spans="1:8" s="7" customFormat="1" ht="37.5" customHeight="1">
      <c r="A62" s="13" t="s">
        <v>21</v>
      </c>
      <c r="B62" s="14">
        <v>810</v>
      </c>
      <c r="C62" s="2" t="s">
        <v>7</v>
      </c>
      <c r="D62" s="2" t="s">
        <v>7</v>
      </c>
      <c r="E62" s="2" t="s">
        <v>8</v>
      </c>
      <c r="F62" s="2" t="s">
        <v>9</v>
      </c>
      <c r="G62" s="25">
        <f>SUM(G63:G65)</f>
        <v>2210312.8200000003</v>
      </c>
      <c r="H62" s="25">
        <f>SUM(H63:H65)</f>
        <v>2210312.8200000003</v>
      </c>
    </row>
    <row r="63" spans="1:8" ht="114.75" customHeight="1">
      <c r="A63" s="12" t="s">
        <v>30</v>
      </c>
      <c r="B63" s="10">
        <v>810</v>
      </c>
      <c r="C63" s="16" t="s">
        <v>10</v>
      </c>
      <c r="D63" s="16" t="s">
        <v>11</v>
      </c>
      <c r="E63" s="10" t="s">
        <v>94</v>
      </c>
      <c r="F63" s="10">
        <v>100</v>
      </c>
      <c r="G63" s="24">
        <f>701756.56</f>
        <v>701756.56</v>
      </c>
      <c r="H63" s="24">
        <f>701756.56</f>
        <v>701756.56</v>
      </c>
    </row>
    <row r="64" spans="1:8" ht="112.5" customHeight="1">
      <c r="A64" s="12" t="s">
        <v>31</v>
      </c>
      <c r="B64" s="10">
        <v>810</v>
      </c>
      <c r="C64" s="16" t="s">
        <v>10</v>
      </c>
      <c r="D64" s="16" t="s">
        <v>18</v>
      </c>
      <c r="E64" s="10" t="s">
        <v>95</v>
      </c>
      <c r="F64" s="10">
        <v>100</v>
      </c>
      <c r="G64" s="24">
        <f>1038250.26</f>
        <v>1038250.26</v>
      </c>
      <c r="H64" s="24">
        <f>1038250.26</f>
        <v>1038250.26</v>
      </c>
    </row>
    <row r="65" spans="1:8" ht="75.75" customHeight="1">
      <c r="A65" s="12" t="s">
        <v>32</v>
      </c>
      <c r="B65" s="10">
        <v>810</v>
      </c>
      <c r="C65" s="16" t="s">
        <v>10</v>
      </c>
      <c r="D65" s="16" t="s">
        <v>18</v>
      </c>
      <c r="E65" s="10" t="s">
        <v>95</v>
      </c>
      <c r="F65" s="10">
        <v>200</v>
      </c>
      <c r="G65" s="24">
        <f>470306</f>
        <v>470306</v>
      </c>
      <c r="H65" s="24">
        <f>470306</f>
        <v>470306</v>
      </c>
    </row>
    <row r="66" spans="1:8" s="7" customFormat="1" ht="27.75" customHeight="1">
      <c r="A66" s="29" t="s">
        <v>24</v>
      </c>
      <c r="B66" s="30"/>
      <c r="C66" s="30"/>
      <c r="D66" s="30"/>
      <c r="E66" s="30"/>
      <c r="F66" s="31"/>
      <c r="G66" s="22">
        <f>G18+G62+G60</f>
        <v>57548672.410000004</v>
      </c>
      <c r="H66" s="22">
        <f>H18+H62+H60</f>
        <v>57450495.08</v>
      </c>
    </row>
    <row r="67" spans="1:8" s="7" customFormat="1" ht="27.75" customHeight="1">
      <c r="A67" s="17"/>
      <c r="B67" s="17"/>
      <c r="C67" s="17"/>
      <c r="D67" s="17"/>
      <c r="E67" s="17"/>
      <c r="F67" s="17"/>
      <c r="G67" s="18"/>
      <c r="H67" s="18"/>
    </row>
    <row r="68" spans="1:8" s="7" customFormat="1" ht="27.75" customHeight="1">
      <c r="A68" s="17"/>
      <c r="B68" s="17"/>
      <c r="C68" s="17"/>
      <c r="D68" s="17"/>
      <c r="E68" s="17"/>
      <c r="F68" s="17"/>
      <c r="G68" s="18"/>
      <c r="H68" s="18"/>
    </row>
    <row r="69" spans="2:6" ht="18.75">
      <c r="B69" s="1"/>
      <c r="C69" s="1"/>
      <c r="D69" s="1"/>
      <c r="E69" s="1"/>
      <c r="F69" s="1"/>
    </row>
    <row r="70" spans="2:6" ht="18.75">
      <c r="B70" s="1"/>
      <c r="C70" s="1"/>
      <c r="D70" s="1"/>
      <c r="E70" s="1"/>
      <c r="F70" s="1"/>
    </row>
    <row r="71" spans="2:6" ht="18.75">
      <c r="B71" s="1"/>
      <c r="C71" s="1"/>
      <c r="D71" s="1"/>
      <c r="E71" s="1"/>
      <c r="F71" s="1"/>
    </row>
    <row r="72" spans="2:6" ht="18.75">
      <c r="B72" s="1"/>
      <c r="C72" s="1"/>
      <c r="D72" s="1"/>
      <c r="E72" s="1"/>
      <c r="F72" s="1"/>
    </row>
    <row r="73" spans="2:6" ht="18.75">
      <c r="B73" s="1"/>
      <c r="C73" s="1"/>
      <c r="D73" s="1"/>
      <c r="E73" s="1"/>
      <c r="F73" s="1"/>
    </row>
    <row r="74" spans="2:6" ht="18.75">
      <c r="B74" s="1"/>
      <c r="C74" s="1"/>
      <c r="D74" s="1"/>
      <c r="E74" s="1"/>
      <c r="F74" s="1"/>
    </row>
    <row r="75" spans="2:6" ht="18.75">
      <c r="B75" s="1"/>
      <c r="C75" s="1"/>
      <c r="D75" s="1"/>
      <c r="E75" s="1"/>
      <c r="F75" s="1"/>
    </row>
    <row r="76" spans="2:6" ht="18.75">
      <c r="B76" s="1"/>
      <c r="C76" s="1"/>
      <c r="D76" s="1"/>
      <c r="E76" s="1"/>
      <c r="F76" s="1"/>
    </row>
    <row r="77" spans="2:6" ht="18.75">
      <c r="B77" s="1"/>
      <c r="C77" s="1"/>
      <c r="D77" s="1"/>
      <c r="E77" s="1"/>
      <c r="F77" s="1"/>
    </row>
    <row r="78" spans="2:6" ht="18.75">
      <c r="B78" s="1"/>
      <c r="C78" s="1"/>
      <c r="D78" s="1"/>
      <c r="E78" s="1"/>
      <c r="F78" s="1"/>
    </row>
    <row r="79" spans="2:6" ht="18.75">
      <c r="B79" s="1"/>
      <c r="C79" s="1"/>
      <c r="D79" s="1"/>
      <c r="E79" s="1"/>
      <c r="F79" s="1"/>
    </row>
    <row r="80" spans="2:6" ht="18.75">
      <c r="B80" s="1"/>
      <c r="C80" s="1"/>
      <c r="D80" s="1"/>
      <c r="E80" s="1"/>
      <c r="F80" s="1"/>
    </row>
    <row r="81" spans="2:6" ht="18.75">
      <c r="B81" s="1"/>
      <c r="C81" s="1"/>
      <c r="D81" s="1"/>
      <c r="E81" s="1"/>
      <c r="F81" s="1"/>
    </row>
    <row r="82" spans="2:6" ht="18.75">
      <c r="B82" s="1"/>
      <c r="C82" s="1"/>
      <c r="D82" s="1"/>
      <c r="E82" s="1"/>
      <c r="F82" s="1"/>
    </row>
    <row r="83" spans="2:6" ht="18.75">
      <c r="B83" s="1"/>
      <c r="C83" s="1"/>
      <c r="D83" s="1"/>
      <c r="E83" s="1"/>
      <c r="F83" s="1"/>
    </row>
    <row r="84" spans="2:6" ht="18.75">
      <c r="B84" s="1"/>
      <c r="C84" s="1"/>
      <c r="D84" s="1"/>
      <c r="E84" s="1"/>
      <c r="F84" s="1"/>
    </row>
    <row r="85" spans="2:6" ht="18.75">
      <c r="B85" s="1"/>
      <c r="C85" s="1"/>
      <c r="D85" s="1"/>
      <c r="E85" s="1"/>
      <c r="F85" s="1"/>
    </row>
    <row r="86" spans="2:6" ht="18.75">
      <c r="B86" s="1"/>
      <c r="C86" s="1"/>
      <c r="D86" s="1"/>
      <c r="E86" s="1"/>
      <c r="F86" s="1"/>
    </row>
    <row r="87" spans="2:6" ht="18.75">
      <c r="B87" s="1"/>
      <c r="C87" s="1"/>
      <c r="D87" s="1"/>
      <c r="E87" s="1"/>
      <c r="F87" s="1"/>
    </row>
    <row r="88" spans="2:6" ht="18.75">
      <c r="B88" s="1"/>
      <c r="C88" s="1"/>
      <c r="D88" s="1"/>
      <c r="E88" s="1"/>
      <c r="F88" s="1"/>
    </row>
    <row r="89" spans="2:6" ht="18.75">
      <c r="B89" s="1"/>
      <c r="C89" s="1"/>
      <c r="D89" s="1"/>
      <c r="E89" s="1"/>
      <c r="F89" s="1"/>
    </row>
    <row r="90" spans="2:6" ht="18.75">
      <c r="B90" s="1"/>
      <c r="C90" s="1"/>
      <c r="D90" s="1"/>
      <c r="E90" s="1"/>
      <c r="F90" s="1"/>
    </row>
    <row r="91" spans="2:6" ht="18.75">
      <c r="B91" s="1"/>
      <c r="C91" s="1"/>
      <c r="D91" s="1"/>
      <c r="E91" s="1"/>
      <c r="F91" s="1"/>
    </row>
    <row r="92" spans="2:6" ht="18.75">
      <c r="B92" s="1"/>
      <c r="C92" s="1"/>
      <c r="D92" s="1"/>
      <c r="E92" s="1"/>
      <c r="F92" s="1"/>
    </row>
    <row r="93" spans="2:6" ht="18.75">
      <c r="B93" s="1"/>
      <c r="C93" s="1"/>
      <c r="D93" s="1"/>
      <c r="E93" s="1"/>
      <c r="F93" s="1"/>
    </row>
    <row r="94" spans="2:6" ht="18.75">
      <c r="B94" s="1"/>
      <c r="C94" s="1"/>
      <c r="D94" s="1"/>
      <c r="E94" s="1"/>
      <c r="F94" s="1"/>
    </row>
    <row r="95" spans="2:6" ht="18.75">
      <c r="B95" s="1"/>
      <c r="C95" s="1"/>
      <c r="D95" s="1"/>
      <c r="E95" s="1"/>
      <c r="F95" s="1"/>
    </row>
    <row r="96" spans="2:6" ht="18.75">
      <c r="B96" s="1"/>
      <c r="C96" s="1"/>
      <c r="D96" s="1"/>
      <c r="E96" s="1"/>
      <c r="F96" s="1"/>
    </row>
    <row r="97" spans="2:6" ht="18.75">
      <c r="B97" s="1"/>
      <c r="C97" s="1"/>
      <c r="D97" s="1"/>
      <c r="E97" s="1"/>
      <c r="F97" s="1"/>
    </row>
    <row r="98" spans="2:6" ht="18.75">
      <c r="B98" s="1"/>
      <c r="C98" s="1"/>
      <c r="D98" s="1"/>
      <c r="E98" s="1"/>
      <c r="F98" s="1"/>
    </row>
    <row r="99" spans="2:6" ht="18.75">
      <c r="B99" s="1"/>
      <c r="C99" s="1"/>
      <c r="D99" s="1"/>
      <c r="E99" s="1"/>
      <c r="F99" s="1"/>
    </row>
    <row r="100" spans="2:6" ht="18.75">
      <c r="B100" s="1"/>
      <c r="C100" s="1"/>
      <c r="D100" s="1"/>
      <c r="E100" s="1"/>
      <c r="F100" s="1"/>
    </row>
    <row r="101" spans="2:6" ht="18.75">
      <c r="B101" s="1"/>
      <c r="C101" s="1"/>
      <c r="D101" s="1"/>
      <c r="E101" s="1"/>
      <c r="F101" s="1"/>
    </row>
    <row r="102" spans="2:6" ht="18.75">
      <c r="B102" s="1"/>
      <c r="C102" s="1"/>
      <c r="D102" s="1"/>
      <c r="E102" s="1"/>
      <c r="F102" s="1"/>
    </row>
    <row r="103" spans="2:6" ht="18.75">
      <c r="B103" s="1"/>
      <c r="C103" s="1"/>
      <c r="D103" s="1"/>
      <c r="E103" s="1"/>
      <c r="F103" s="1"/>
    </row>
    <row r="104" spans="2:6" ht="18.75">
      <c r="B104" s="1"/>
      <c r="C104" s="1"/>
      <c r="D104" s="1"/>
      <c r="E104" s="1"/>
      <c r="F104" s="1"/>
    </row>
    <row r="105" spans="2:6" ht="18.75">
      <c r="B105" s="1"/>
      <c r="C105" s="1"/>
      <c r="D105" s="1"/>
      <c r="E105" s="1"/>
      <c r="F105" s="1"/>
    </row>
    <row r="106" spans="2:6" ht="18.75">
      <c r="B106" s="1"/>
      <c r="C106" s="1"/>
      <c r="D106" s="1"/>
      <c r="E106" s="1"/>
      <c r="F106" s="1"/>
    </row>
    <row r="107" spans="2:6" ht="18.75">
      <c r="B107" s="1"/>
      <c r="C107" s="1"/>
      <c r="D107" s="1"/>
      <c r="E107" s="1"/>
      <c r="F107" s="1"/>
    </row>
    <row r="108" spans="2:6" ht="18.75">
      <c r="B108" s="1"/>
      <c r="C108" s="1"/>
      <c r="D108" s="1"/>
      <c r="E108" s="1"/>
      <c r="F108" s="1"/>
    </row>
    <row r="109" spans="2:6" ht="18.75">
      <c r="B109" s="1"/>
      <c r="C109" s="1"/>
      <c r="D109" s="1"/>
      <c r="E109" s="1"/>
      <c r="F109" s="1"/>
    </row>
    <row r="110" spans="2:6" ht="18.75">
      <c r="B110" s="1"/>
      <c r="C110" s="1"/>
      <c r="D110" s="1"/>
      <c r="E110" s="1"/>
      <c r="F110" s="1"/>
    </row>
    <row r="111" spans="2:6" ht="18.75">
      <c r="B111" s="1"/>
      <c r="C111" s="1"/>
      <c r="D111" s="1"/>
      <c r="E111" s="1"/>
      <c r="F111" s="1"/>
    </row>
    <row r="112" spans="2:6" ht="18.75">
      <c r="B112" s="1"/>
      <c r="C112" s="1"/>
      <c r="D112" s="1"/>
      <c r="E112" s="1"/>
      <c r="F112" s="1"/>
    </row>
    <row r="113" spans="2:6" ht="18.75">
      <c r="B113" s="1"/>
      <c r="C113" s="1"/>
      <c r="D113" s="1"/>
      <c r="E113" s="1"/>
      <c r="F113" s="1"/>
    </row>
    <row r="114" spans="2:6" ht="18.75">
      <c r="B114" s="1"/>
      <c r="C114" s="1"/>
      <c r="D114" s="1"/>
      <c r="E114" s="1"/>
      <c r="F114" s="1"/>
    </row>
    <row r="115" spans="2:6" ht="18.75">
      <c r="B115" s="1"/>
      <c r="C115" s="1"/>
      <c r="D115" s="1"/>
      <c r="E115" s="1"/>
      <c r="F115" s="1"/>
    </row>
    <row r="116" spans="2:6" ht="18.75">
      <c r="B116" s="1"/>
      <c r="C116" s="1"/>
      <c r="D116" s="1"/>
      <c r="E116" s="1"/>
      <c r="F116" s="1"/>
    </row>
    <row r="117" spans="2:6" ht="18.75">
      <c r="B117" s="1"/>
      <c r="C117" s="1"/>
      <c r="D117" s="1"/>
      <c r="E117" s="1"/>
      <c r="F117" s="1"/>
    </row>
    <row r="118" spans="2:6" ht="18.75">
      <c r="B118" s="1"/>
      <c r="C118" s="1"/>
      <c r="D118" s="1"/>
      <c r="E118" s="1"/>
      <c r="F118" s="1"/>
    </row>
    <row r="119" spans="2:6" ht="18.75">
      <c r="B119" s="1"/>
      <c r="C119" s="1"/>
      <c r="D119" s="1"/>
      <c r="E119" s="1"/>
      <c r="F119" s="1"/>
    </row>
    <row r="120" spans="2:6" ht="18.75">
      <c r="B120" s="1"/>
      <c r="C120" s="1"/>
      <c r="D120" s="1"/>
      <c r="E120" s="1"/>
      <c r="F120" s="1"/>
    </row>
    <row r="121" spans="2:6" ht="18.75">
      <c r="B121" s="1"/>
      <c r="C121" s="1"/>
      <c r="D121" s="1"/>
      <c r="E121" s="1"/>
      <c r="F121" s="1"/>
    </row>
    <row r="122" spans="2:6" ht="18.75">
      <c r="B122" s="1"/>
      <c r="C122" s="1"/>
      <c r="D122" s="1"/>
      <c r="E122" s="1"/>
      <c r="F122" s="1"/>
    </row>
    <row r="123" spans="2:6" ht="18.75">
      <c r="B123" s="1"/>
      <c r="C123" s="1"/>
      <c r="D123" s="1"/>
      <c r="E123" s="1"/>
      <c r="F123" s="1"/>
    </row>
    <row r="124" spans="2:6" ht="18.75">
      <c r="B124" s="1"/>
      <c r="C124" s="1"/>
      <c r="D124" s="1"/>
      <c r="E124" s="1"/>
      <c r="F124" s="1"/>
    </row>
    <row r="125" spans="2:6" ht="18.75">
      <c r="B125" s="1"/>
      <c r="C125" s="1"/>
      <c r="D125" s="1"/>
      <c r="E125" s="1"/>
      <c r="F125" s="1"/>
    </row>
    <row r="126" spans="2:6" ht="18.75">
      <c r="B126" s="1"/>
      <c r="C126" s="1"/>
      <c r="D126" s="1"/>
      <c r="E126" s="1"/>
      <c r="F126" s="1"/>
    </row>
    <row r="127" spans="2:6" ht="18.75">
      <c r="B127" s="1"/>
      <c r="C127" s="1"/>
      <c r="D127" s="1"/>
      <c r="E127" s="1"/>
      <c r="F127" s="1"/>
    </row>
    <row r="128" spans="2:6" ht="18.75">
      <c r="B128" s="1"/>
      <c r="C128" s="1"/>
      <c r="D128" s="1"/>
      <c r="E128" s="1"/>
      <c r="F128" s="1"/>
    </row>
    <row r="129" spans="2:6" ht="18.75">
      <c r="B129" s="1"/>
      <c r="C129" s="1"/>
      <c r="D129" s="1"/>
      <c r="E129" s="1"/>
      <c r="F129" s="1"/>
    </row>
    <row r="130" spans="2:6" ht="18.75">
      <c r="B130" s="1"/>
      <c r="C130" s="1"/>
      <c r="D130" s="1"/>
      <c r="E130" s="1"/>
      <c r="F130" s="1"/>
    </row>
    <row r="131" spans="2:6" ht="18.75">
      <c r="B131" s="1"/>
      <c r="C131" s="1"/>
      <c r="D131" s="1"/>
      <c r="E131" s="1"/>
      <c r="F131" s="1"/>
    </row>
    <row r="132" spans="2:6" ht="18.75">
      <c r="B132" s="1"/>
      <c r="C132" s="1"/>
      <c r="D132" s="1"/>
      <c r="E132" s="1"/>
      <c r="F132" s="1"/>
    </row>
    <row r="133" spans="2:6" ht="18.75">
      <c r="B133" s="1"/>
      <c r="C133" s="1"/>
      <c r="D133" s="1"/>
      <c r="E133" s="1"/>
      <c r="F133" s="1"/>
    </row>
    <row r="134" spans="2:6" ht="18.75">
      <c r="B134" s="1"/>
      <c r="C134" s="1"/>
      <c r="D134" s="1"/>
      <c r="E134" s="1"/>
      <c r="F134" s="1"/>
    </row>
    <row r="135" spans="2:6" ht="18.75">
      <c r="B135" s="1"/>
      <c r="C135" s="1"/>
      <c r="D135" s="1"/>
      <c r="E135" s="1"/>
      <c r="F135" s="1"/>
    </row>
    <row r="136" spans="2:6" ht="18.75">
      <c r="B136" s="1"/>
      <c r="C136" s="1"/>
      <c r="D136" s="1"/>
      <c r="E136" s="1"/>
      <c r="F136" s="1"/>
    </row>
    <row r="137" spans="2:6" ht="18.75">
      <c r="B137" s="1"/>
      <c r="C137" s="1"/>
      <c r="D137" s="1"/>
      <c r="E137" s="1"/>
      <c r="F137" s="1"/>
    </row>
    <row r="138" spans="2:6" ht="18.75">
      <c r="B138" s="1"/>
      <c r="C138" s="1"/>
      <c r="D138" s="1"/>
      <c r="E138" s="1"/>
      <c r="F138" s="1"/>
    </row>
    <row r="139" spans="2:6" ht="18.75">
      <c r="B139" s="1"/>
      <c r="C139" s="1"/>
      <c r="D139" s="1"/>
      <c r="E139" s="1"/>
      <c r="F139" s="1"/>
    </row>
    <row r="140" spans="2:6" ht="18.75">
      <c r="B140" s="1"/>
      <c r="C140" s="1"/>
      <c r="D140" s="1"/>
      <c r="E140" s="1"/>
      <c r="F140" s="1"/>
    </row>
    <row r="141" spans="2:6" ht="18.75">
      <c r="B141" s="1"/>
      <c r="C141" s="1"/>
      <c r="D141" s="1"/>
      <c r="E141" s="1"/>
      <c r="F141" s="1"/>
    </row>
    <row r="142" spans="2:6" ht="18.75">
      <c r="B142" s="1"/>
      <c r="C142" s="1"/>
      <c r="D142" s="1"/>
      <c r="E142" s="1"/>
      <c r="F142" s="1"/>
    </row>
    <row r="143" spans="2:6" ht="18.75">
      <c r="B143" s="1"/>
      <c r="C143" s="1"/>
      <c r="D143" s="1"/>
      <c r="E143" s="1"/>
      <c r="F143" s="1"/>
    </row>
    <row r="144" spans="2:6" ht="18.75">
      <c r="B144" s="1"/>
      <c r="C144" s="1"/>
      <c r="D144" s="1"/>
      <c r="E144" s="1"/>
      <c r="F144" s="1"/>
    </row>
    <row r="145" spans="2:6" ht="18.75">
      <c r="B145" s="1"/>
      <c r="C145" s="1"/>
      <c r="D145" s="1"/>
      <c r="E145" s="1"/>
      <c r="F145" s="1"/>
    </row>
    <row r="146" spans="2:6" ht="18.75">
      <c r="B146" s="1"/>
      <c r="C146" s="1"/>
      <c r="D146" s="1"/>
      <c r="E146" s="1"/>
      <c r="F146" s="1"/>
    </row>
    <row r="147" spans="2:6" ht="18.75">
      <c r="B147" s="1"/>
      <c r="C147" s="1"/>
      <c r="D147" s="1"/>
      <c r="E147" s="1"/>
      <c r="F147" s="1"/>
    </row>
    <row r="148" spans="2:6" ht="18.75">
      <c r="B148" s="1"/>
      <c r="C148" s="1"/>
      <c r="D148" s="1"/>
      <c r="E148" s="1"/>
      <c r="F148" s="1"/>
    </row>
    <row r="149" spans="2:6" ht="18.75">
      <c r="B149" s="1"/>
      <c r="C149" s="1"/>
      <c r="D149" s="1"/>
      <c r="E149" s="1"/>
      <c r="F149" s="1"/>
    </row>
    <row r="150" spans="2:6" ht="18.75">
      <c r="B150" s="1"/>
      <c r="C150" s="1"/>
      <c r="D150" s="1"/>
      <c r="E150" s="1"/>
      <c r="F150" s="1"/>
    </row>
    <row r="151" spans="2:6" ht="18.75">
      <c r="B151" s="1"/>
      <c r="C151" s="1"/>
      <c r="D151" s="1"/>
      <c r="E151" s="1"/>
      <c r="F151" s="1"/>
    </row>
    <row r="152" spans="2:6" ht="18.75">
      <c r="B152" s="1"/>
      <c r="C152" s="1"/>
      <c r="D152" s="1"/>
      <c r="E152" s="1"/>
      <c r="F152" s="1"/>
    </row>
  </sheetData>
  <sheetProtection/>
  <mergeCells count="20">
    <mergeCell ref="A6:H6"/>
    <mergeCell ref="A8:H8"/>
    <mergeCell ref="A10:H10"/>
    <mergeCell ref="E15:E16"/>
    <mergeCell ref="C15:C16"/>
    <mergeCell ref="D15:D16"/>
    <mergeCell ref="A7:H7"/>
    <mergeCell ref="G15:H15"/>
    <mergeCell ref="A9:H9"/>
    <mergeCell ref="A13:H13"/>
    <mergeCell ref="A66:F66"/>
    <mergeCell ref="A12:H12"/>
    <mergeCell ref="B15:B16"/>
    <mergeCell ref="A15:A16"/>
    <mergeCell ref="F15:F16"/>
    <mergeCell ref="A1:H1"/>
    <mergeCell ref="A2:H2"/>
    <mergeCell ref="A3:H3"/>
    <mergeCell ref="A4:H4"/>
    <mergeCell ref="A5:H5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2018-11-23T05:44:16Z</dcterms:modified>
  <cp:category/>
  <cp:version/>
  <cp:contentType/>
  <cp:contentStatus/>
</cp:coreProperties>
</file>