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'Доходы'!$A$1:$G$27</definedName>
    <definedName name="_xlnm.Print_Area" localSheetId="2">'Источники'!$A$1:$F$4</definedName>
    <definedName name="_xlnm.Print_Area" localSheetId="1">'Расходы'!$A$1:$F$37</definedName>
  </definedNames>
  <calcPr fullCalcOnLoad="1"/>
</workbook>
</file>

<file path=xl/sharedStrings.xml><?xml version="1.0" encoding="utf-8"?>
<sst xmlns="http://schemas.openxmlformats.org/spreadsheetml/2006/main" count="142" uniqueCount="132">
  <si>
    <t>Общегосударственные вопросы</t>
  </si>
  <si>
    <t>КБК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</si>
  <si>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</si>
  <si>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</si>
  <si>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</si>
  <si>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</si>
  <si>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</si>
  <si>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</si>
  <si>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</si>
  <si>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</si>
  <si>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</si>
  <si>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</si>
  <si>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</si>
  <si>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</si>
  <si>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</si>
  <si>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</si>
  <si>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</si>
  <si>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</si>
  <si>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</si>
  <si>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</si>
  <si>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</si>
  <si>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</si>
  <si>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</si>
  <si>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</si>
  <si>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</si>
  <si>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</si>
  <si>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</si>
  <si>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</si>
  <si>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</si>
  <si>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</si>
  <si>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</si>
  <si>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</si>
  <si>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</si>
  <si>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</si>
  <si>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</si>
  <si>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</si>
  <si>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</si>
  <si>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</si>
  <si>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</si>
  <si>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</si>
  <si>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</si>
  <si>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</si>
  <si>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</si>
  <si>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</si>
  <si>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</si>
  <si>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</si>
  <si>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</si>
  <si>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</si>
  <si>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</si>
  <si>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</si>
  <si>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</si>
  <si>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</si>
  <si>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</si>
  <si>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</si>
  <si>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</si>
  <si>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</si>
  <si>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</si>
  <si>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</si>
  <si>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</si>
  <si>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</si>
  <si>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</si>
  <si>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</si>
  <si>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</si>
  <si>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</si>
  <si>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</si>
  <si>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</si>
  <si>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</si>
  <si>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</si>
  <si>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</si>
  <si>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</si>
  <si>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</si>
  <si>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</si>
  <si>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</si>
  <si>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</si>
  <si>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</si>
  <si>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</si>
  <si>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</si>
  <si>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</si>
  <si>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</si>
  <si>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</si>
  <si>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</si>
  <si>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</si>
  <si>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</si>
  <si>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</si>
  <si>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</si>
  <si>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</si>
  <si>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</si>
  <si>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</si>
  <si>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</si>
  <si>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</si>
  <si>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</si>
  <si>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</si>
  <si>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</si>
  <si>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</si>
  <si>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</si>
  <si>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</si>
  <si>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</si>
  <si>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</si>
  <si>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рубли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</si>
  <si>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</si>
  <si>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</si>
  <si>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</si>
  <si>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</si>
  <si>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</si>
  <si>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</si>
  <si>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</si>
  <si>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</si>
  <si>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</si>
  <si>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Исполнение бюджета за 2015 год</t>
  </si>
  <si>
    <t xml:space="preserve">Утверждено решением о бюджете (с учетом внесенных изменений  до 01.08.2016) </t>
  </si>
  <si>
    <t>Исполнение бюджета на 01.08.2016</t>
  </si>
  <si>
    <t>Ожидаемое исполнение бюджета за 2016 год</t>
  </si>
  <si>
    <t>Ожидаемое исполнение бюджета за 2016 год, %</t>
  </si>
  <si>
    <t xml:space="preserve">Утверждено решением о бюджете (с учетом внесенных изменений  до 01.08.2016 года) </t>
  </si>
  <si>
    <t>Исполнение бюджета на 01.08.2016 года</t>
  </si>
  <si>
    <t>2. Расходы</t>
  </si>
  <si>
    <t>1. Доходы</t>
  </si>
  <si>
    <t>Ожидаемое исполнение бюджета Южского городского поселения за 2016 год</t>
  </si>
  <si>
    <r>
      <t xml:space="preserve">Субвенции бюджетам субъектов Российской Федерации и муниципальных образований                         </t>
    </r>
    <r>
      <rPr>
        <i/>
        <sz val="14"/>
        <color indexed="8"/>
        <rFont val="Times New Roman"/>
        <family val="1"/>
      </rPr>
      <t xml:space="preserve">  </t>
    </r>
  </si>
  <si>
    <t>Возврат остатков субсидий, субвенций и иных межбюджетных трансфертов, имеющих целевое назначение, прошлых лет</t>
  </si>
  <si>
    <t>Результат исполнения бюджета ("-" дефицит/"+" профицит )</t>
  </si>
  <si>
    <t>Код дохода по бюджетной классификации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</si>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</sst>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#,##0.000"/>
    <numFmt numFmtId="179" formatCode="#,##0.0"/>
    <numFmt numFmtId="180" formatCode="[$-FC19]d\ mmmm\ yyyy\ &quot;г.&quot;"/>
    <numFmt numFmtId="181" formatCode="#,##0.0000"/>
    <numFmt numFmtId="182" formatCode="#,##0.00000"/>
    <numFmt numFmtId="183" formatCode="#,##0.000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2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4" fontId="2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right"/>
    </xf>
    <xf numFmtId="183" fontId="2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2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2" fontId="6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3.875" style="103" customWidth="1"/>
    <col min="2" max="2" width="44.00390625" style="104" customWidth="1"/>
    <col min="3" max="3" width="20.25390625" style="105" customWidth="1"/>
    <col min="4" max="4" width="18.875" style="70" customWidth="1"/>
    <col min="5" max="5" width="18.75390625" style="70" customWidth="1"/>
    <col min="6" max="6" width="18.625" style="70" customWidth="1"/>
    <col min="7" max="7" width="16.25390625" style="70" customWidth="1"/>
    <col min="8" max="8" width="11.125" style="73" bestFit="1" customWidth="1"/>
    <col min="9" max="9" width="26.25390625" style="73" customWidth="1"/>
    <col min="10" max="16384" width="9.125" style="73" customWidth="1"/>
  </cols>
  <sheetData>
    <row r="1" spans="1:7" s="68" customFormat="1" ht="27.75" customHeight="1">
      <c r="A1" s="107" t="s">
        <v>117</v>
      </c>
      <c r="B1" s="107"/>
      <c r="C1" s="107"/>
      <c r="D1" s="107"/>
      <c r="E1" s="107"/>
      <c r="F1" s="107"/>
      <c r="G1" s="107"/>
    </row>
    <row r="2" spans="1:7" ht="25.5" customHeight="1">
      <c r="A2" s="106" t="s">
        <v>116</v>
      </c>
      <c r="B2" s="106"/>
      <c r="C2" s="69"/>
      <c r="F2" s="71"/>
      <c r="G2" s="72" t="s">
        <v>98</v>
      </c>
    </row>
    <row r="3" spans="1:8" s="68" customFormat="1" ht="132" customHeight="1">
      <c r="A3" s="74" t="s">
        <v>121</v>
      </c>
      <c r="B3" s="74" t="s">
        <v>122</v>
      </c>
      <c r="C3" s="75" t="s">
        <v>108</v>
      </c>
      <c r="D3" s="76" t="s">
        <v>109</v>
      </c>
      <c r="E3" s="75" t="s">
        <v>110</v>
      </c>
      <c r="F3" s="75" t="s">
        <v>111</v>
      </c>
      <c r="G3" s="75" t="s">
        <v>112</v>
      </c>
      <c r="H3" s="77"/>
    </row>
    <row r="4" spans="1:9" ht="18.75">
      <c r="A4" s="78">
        <v>1</v>
      </c>
      <c r="B4" s="79">
        <v>2</v>
      </c>
      <c r="C4" s="80">
        <v>3</v>
      </c>
      <c r="D4" s="81" t="s">
        <v>99</v>
      </c>
      <c r="E4" s="81" t="s">
        <v>100</v>
      </c>
      <c r="F4" s="81" t="s">
        <v>101</v>
      </c>
      <c r="G4" s="81" t="s">
        <v>102</v>
      </c>
      <c r="I4" s="82"/>
    </row>
    <row r="5" spans="1:9" ht="37.5">
      <c r="A5" s="24" t="s">
        <v>62</v>
      </c>
      <c r="B5" s="14" t="s">
        <v>63</v>
      </c>
      <c r="C5" s="49">
        <f>C12+C19</f>
        <v>38028874.14</v>
      </c>
      <c r="D5" s="49">
        <f>D12+D19</f>
        <v>40034740</v>
      </c>
      <c r="E5" s="49">
        <f>E12+E19</f>
        <v>18927029.58</v>
      </c>
      <c r="F5" s="49">
        <f>F12+F19</f>
        <v>37180022.1</v>
      </c>
      <c r="G5" s="83">
        <f>F5/D5*100</f>
        <v>92.86939817768268</v>
      </c>
      <c r="I5" s="84"/>
    </row>
    <row r="6" spans="1:9" ht="21.75" customHeight="1">
      <c r="A6" s="25" t="s">
        <v>64</v>
      </c>
      <c r="B6" s="85" t="s">
        <v>65</v>
      </c>
      <c r="C6" s="50">
        <v>30898232.65</v>
      </c>
      <c r="D6" s="50">
        <v>31424500</v>
      </c>
      <c r="E6" s="50">
        <v>15571078.04</v>
      </c>
      <c r="F6" s="50">
        <v>29461833</v>
      </c>
      <c r="G6" s="54">
        <f>F6/D6*100</f>
        <v>93.75434135785771</v>
      </c>
      <c r="I6" s="86"/>
    </row>
    <row r="7" spans="1:9" ht="58.5" customHeight="1">
      <c r="A7" s="25" t="s">
        <v>66</v>
      </c>
      <c r="B7" s="15" t="s">
        <v>103</v>
      </c>
      <c r="C7" s="51">
        <v>1198173.56</v>
      </c>
      <c r="D7" s="54">
        <v>1377100</v>
      </c>
      <c r="E7" s="54">
        <v>925811.71</v>
      </c>
      <c r="F7" s="54">
        <v>1587105.79</v>
      </c>
      <c r="G7" s="54">
        <f>F7/D7*100</f>
        <v>115.24985767191924</v>
      </c>
      <c r="I7" s="82"/>
    </row>
    <row r="8" spans="1:9" ht="18.75">
      <c r="A8" s="25" t="s">
        <v>67</v>
      </c>
      <c r="B8" s="87" t="s">
        <v>68</v>
      </c>
      <c r="C8" s="53"/>
      <c r="D8" s="54">
        <v>0</v>
      </c>
      <c r="E8" s="54">
        <v>-2127.34</v>
      </c>
      <c r="F8" s="54">
        <v>-2127.34</v>
      </c>
      <c r="G8" s="54"/>
      <c r="I8" s="82"/>
    </row>
    <row r="9" spans="1:9" ht="18" customHeight="1">
      <c r="A9" s="25" t="s">
        <v>69</v>
      </c>
      <c r="B9" s="88" t="s">
        <v>70</v>
      </c>
      <c r="C9" s="53">
        <v>2049507.09</v>
      </c>
      <c r="D9" s="54">
        <v>4313040</v>
      </c>
      <c r="E9" s="54">
        <v>1157869.43</v>
      </c>
      <c r="F9" s="54">
        <v>4313040</v>
      </c>
      <c r="G9" s="54">
        <f>F9/D9*100</f>
        <v>100</v>
      </c>
      <c r="I9" s="82"/>
    </row>
    <row r="10" spans="1:9" ht="18.75" hidden="1">
      <c r="A10" s="25" t="s">
        <v>71</v>
      </c>
      <c r="B10" s="88" t="s">
        <v>72</v>
      </c>
      <c r="C10" s="53"/>
      <c r="D10" s="54"/>
      <c r="E10" s="54"/>
      <c r="F10" s="54"/>
      <c r="G10" s="54" t="e">
        <f>F10/D10*100</f>
        <v>#DIV/0!</v>
      </c>
      <c r="I10" s="82"/>
    </row>
    <row r="11" spans="1:9" ht="0.75" customHeight="1" hidden="1">
      <c r="A11" s="89" t="s">
        <v>73</v>
      </c>
      <c r="B11" s="16" t="s">
        <v>74</v>
      </c>
      <c r="C11" s="53"/>
      <c r="D11" s="54"/>
      <c r="E11" s="54"/>
      <c r="F11" s="54"/>
      <c r="G11" s="54">
        <v>0</v>
      </c>
      <c r="I11" s="82"/>
    </row>
    <row r="12" spans="1:9" ht="18.75">
      <c r="A12" s="89"/>
      <c r="B12" s="90" t="s">
        <v>51</v>
      </c>
      <c r="C12" s="83">
        <f>SUM(C6:C11)</f>
        <v>34145913.3</v>
      </c>
      <c r="D12" s="83">
        <f>SUM(D6:D11)</f>
        <v>37114640</v>
      </c>
      <c r="E12" s="83">
        <f>SUM(E6:E11)</f>
        <v>17652631.84</v>
      </c>
      <c r="F12" s="83">
        <f>SUM(F6:F11)</f>
        <v>35359851.45</v>
      </c>
      <c r="G12" s="83">
        <f aca="true" t="shared" si="0" ref="G12:G17">F12/D12*100</f>
        <v>95.27197744609674</v>
      </c>
      <c r="I12" s="82"/>
    </row>
    <row r="13" spans="1:9" ht="74.25" customHeight="1">
      <c r="A13" s="25" t="s">
        <v>75</v>
      </c>
      <c r="B13" s="88" t="s">
        <v>76</v>
      </c>
      <c r="C13" s="53">
        <v>3595724.32</v>
      </c>
      <c r="D13" s="54">
        <v>2920100</v>
      </c>
      <c r="E13" s="54">
        <v>1032711.85</v>
      </c>
      <c r="F13" s="54">
        <f>1565170.65</f>
        <v>1565170.65</v>
      </c>
      <c r="G13" s="54">
        <f t="shared" si="0"/>
        <v>53.59989897606246</v>
      </c>
      <c r="I13" s="82"/>
    </row>
    <row r="14" spans="1:9" ht="43.5" customHeight="1" hidden="1">
      <c r="A14" s="25" t="s">
        <v>77</v>
      </c>
      <c r="B14" s="88" t="s">
        <v>78</v>
      </c>
      <c r="C14" s="53"/>
      <c r="D14" s="54"/>
      <c r="E14" s="54"/>
      <c r="F14" s="54"/>
      <c r="G14" s="54" t="e">
        <f t="shared" si="0"/>
        <v>#DIV/0!</v>
      </c>
      <c r="I14" s="82"/>
    </row>
    <row r="15" spans="1:9" ht="57" customHeight="1">
      <c r="A15" s="25" t="s">
        <v>79</v>
      </c>
      <c r="B15" s="16" t="s">
        <v>80</v>
      </c>
      <c r="C15" s="53">
        <v>38814.18</v>
      </c>
      <c r="D15" s="54">
        <v>0</v>
      </c>
      <c r="E15" s="54">
        <v>0</v>
      </c>
      <c r="F15" s="54"/>
      <c r="G15" s="54" t="e">
        <f t="shared" si="0"/>
        <v>#DIV/0!</v>
      </c>
      <c r="I15" s="82"/>
    </row>
    <row r="16" spans="1:9" ht="39.75" customHeight="1">
      <c r="A16" s="25" t="s">
        <v>81</v>
      </c>
      <c r="B16" s="88" t="s">
        <v>82</v>
      </c>
      <c r="C16" s="53">
        <v>248422.34</v>
      </c>
      <c r="D16" s="54">
        <v>0</v>
      </c>
      <c r="E16" s="54">
        <v>241685.89</v>
      </c>
      <c r="F16" s="54">
        <v>255000</v>
      </c>
      <c r="G16" s="54" t="e">
        <f t="shared" si="0"/>
        <v>#DIV/0!</v>
      </c>
      <c r="I16" s="82"/>
    </row>
    <row r="17" spans="1:9" ht="42.75" customHeight="1" hidden="1">
      <c r="A17" s="25" t="s">
        <v>83</v>
      </c>
      <c r="B17" s="88" t="s">
        <v>84</v>
      </c>
      <c r="C17" s="53"/>
      <c r="D17" s="54"/>
      <c r="E17" s="54"/>
      <c r="F17" s="54"/>
      <c r="G17" s="54" t="e">
        <f t="shared" si="0"/>
        <v>#DIV/0!</v>
      </c>
      <c r="I17" s="82"/>
    </row>
    <row r="18" spans="1:9" ht="18.75" hidden="1">
      <c r="A18" s="25" t="s">
        <v>85</v>
      </c>
      <c r="B18" s="91" t="s">
        <v>52</v>
      </c>
      <c r="C18" s="53"/>
      <c r="D18" s="54"/>
      <c r="E18" s="54"/>
      <c r="F18" s="54"/>
      <c r="G18" s="54">
        <v>0</v>
      </c>
      <c r="I18" s="82"/>
    </row>
    <row r="19" spans="1:9" ht="18.75">
      <c r="A19" s="25"/>
      <c r="B19" s="90" t="s">
        <v>53</v>
      </c>
      <c r="C19" s="83">
        <f>SUM(C13:C18)</f>
        <v>3882960.84</v>
      </c>
      <c r="D19" s="83">
        <f>SUM(D13:D18)</f>
        <v>2920100</v>
      </c>
      <c r="E19" s="83">
        <f>SUM(E13:E18)</f>
        <v>1274397.74</v>
      </c>
      <c r="F19" s="83">
        <f>SUM(F13:F18)</f>
        <v>1820170.65</v>
      </c>
      <c r="G19" s="83">
        <f aca="true" t="shared" si="1" ref="G19:G27">F19/D19*100</f>
        <v>62.332476627512754</v>
      </c>
      <c r="I19" s="82"/>
    </row>
    <row r="20" spans="1:9" ht="37.5">
      <c r="A20" s="24" t="s">
        <v>86</v>
      </c>
      <c r="B20" s="92" t="s">
        <v>87</v>
      </c>
      <c r="C20" s="83">
        <f>C21+C26</f>
        <v>42588307.5</v>
      </c>
      <c r="D20" s="83">
        <f>D21+D26</f>
        <v>25533148.72</v>
      </c>
      <c r="E20" s="83">
        <f>E21+E26</f>
        <v>14335916.58</v>
      </c>
      <c r="F20" s="83">
        <f>F21+F26</f>
        <v>25532148.72</v>
      </c>
      <c r="G20" s="83">
        <f t="shared" si="1"/>
        <v>99.99608352259658</v>
      </c>
      <c r="I20" s="82"/>
    </row>
    <row r="21" spans="1:9" ht="55.5" customHeight="1">
      <c r="A21" s="25" t="s">
        <v>88</v>
      </c>
      <c r="B21" s="17" t="s">
        <v>89</v>
      </c>
      <c r="C21" s="83">
        <f>SUM(C22:C25)</f>
        <v>45984602.7</v>
      </c>
      <c r="D21" s="83">
        <f>SUM(D22:D25)</f>
        <v>25533148.72</v>
      </c>
      <c r="E21" s="93">
        <f>SUM(E22:E25)</f>
        <v>14335916.58</v>
      </c>
      <c r="F21" s="93">
        <f>SUM(F22:F25)</f>
        <v>25532148.72</v>
      </c>
      <c r="G21" s="83">
        <f t="shared" si="1"/>
        <v>99.99608352259658</v>
      </c>
      <c r="I21" s="82"/>
    </row>
    <row r="22" spans="1:9" ht="57" customHeight="1">
      <c r="A22" s="25" t="s">
        <v>90</v>
      </c>
      <c r="B22" s="88" t="s">
        <v>91</v>
      </c>
      <c r="C22" s="54">
        <v>21785495</v>
      </c>
      <c r="D22" s="54">
        <v>21505200</v>
      </c>
      <c r="E22" s="54">
        <v>12544700</v>
      </c>
      <c r="F22" s="94">
        <v>21505200</v>
      </c>
      <c r="G22" s="54">
        <f t="shared" si="1"/>
        <v>100</v>
      </c>
      <c r="I22" s="82"/>
    </row>
    <row r="23" spans="1:7" ht="59.25" customHeight="1">
      <c r="A23" s="25" t="s">
        <v>92</v>
      </c>
      <c r="B23" s="16" t="s">
        <v>104</v>
      </c>
      <c r="C23" s="53">
        <v>22747484</v>
      </c>
      <c r="D23" s="54">
        <v>1791216.58</v>
      </c>
      <c r="E23" s="54">
        <v>1791216.58</v>
      </c>
      <c r="F23" s="54">
        <v>1791216.58</v>
      </c>
      <c r="G23" s="54">
        <f t="shared" si="1"/>
        <v>100</v>
      </c>
    </row>
    <row r="24" spans="1:9" ht="57" customHeight="1">
      <c r="A24" s="25" t="s">
        <v>93</v>
      </c>
      <c r="B24" s="88" t="s">
        <v>118</v>
      </c>
      <c r="C24" s="53">
        <v>1443883.7</v>
      </c>
      <c r="D24" s="54">
        <v>2228132.14</v>
      </c>
      <c r="E24" s="54">
        <v>0</v>
      </c>
      <c r="F24" s="54">
        <v>2228132.14</v>
      </c>
      <c r="G24" s="54">
        <f t="shared" si="1"/>
        <v>100</v>
      </c>
      <c r="I24" s="82"/>
    </row>
    <row r="25" spans="1:9" ht="24.75" customHeight="1">
      <c r="A25" s="25" t="s">
        <v>94</v>
      </c>
      <c r="B25" s="95" t="s">
        <v>95</v>
      </c>
      <c r="C25" s="53">
        <v>7740</v>
      </c>
      <c r="D25" s="54">
        <v>8600</v>
      </c>
      <c r="E25" s="54">
        <v>0</v>
      </c>
      <c r="F25" s="54">
        <v>7600</v>
      </c>
      <c r="G25" s="54">
        <f t="shared" si="1"/>
        <v>88.37209302325581</v>
      </c>
      <c r="I25" s="82"/>
    </row>
    <row r="26" spans="1:9" s="99" customFormat="1" ht="75" customHeight="1">
      <c r="A26" s="96" t="s">
        <v>96</v>
      </c>
      <c r="B26" s="97" t="s">
        <v>119</v>
      </c>
      <c r="C26" s="98">
        <v>-3396295.2</v>
      </c>
      <c r="D26" s="83">
        <v>0</v>
      </c>
      <c r="E26" s="83">
        <v>0</v>
      </c>
      <c r="F26" s="83">
        <v>0</v>
      </c>
      <c r="G26" s="83" t="e">
        <f t="shared" si="1"/>
        <v>#DIV/0!</v>
      </c>
      <c r="I26" s="100"/>
    </row>
    <row r="27" spans="1:9" s="68" customFormat="1" ht="22.5" customHeight="1">
      <c r="A27" s="81"/>
      <c r="B27" s="101" t="s">
        <v>97</v>
      </c>
      <c r="C27" s="83">
        <f>C5+C20</f>
        <v>80617181.64</v>
      </c>
      <c r="D27" s="83">
        <f>D5+D20</f>
        <v>65567888.72</v>
      </c>
      <c r="E27" s="93">
        <f>E5+E20</f>
        <v>33262946.159999996</v>
      </c>
      <c r="F27" s="93">
        <f>F5+F20</f>
        <v>62712170.82</v>
      </c>
      <c r="G27" s="83">
        <f t="shared" si="1"/>
        <v>95.64463953964568</v>
      </c>
      <c r="I27" s="102"/>
    </row>
    <row r="29" ht="18" customHeight="1"/>
    <row r="30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6" zoomScaleNormal="96" zoomScalePageLayoutView="0" workbookViewId="0" topLeftCell="A1">
      <selection activeCell="E40" sqref="E40"/>
    </sheetView>
  </sheetViews>
  <sheetFormatPr defaultColWidth="9.00390625" defaultRowHeight="12.75"/>
  <cols>
    <col min="1" max="1" width="9.875" style="34" customWidth="1"/>
    <col min="2" max="2" width="61.75390625" style="32" customWidth="1"/>
    <col min="3" max="3" width="23.25390625" style="23" customWidth="1"/>
    <col min="4" max="4" width="20.125" style="23" customWidth="1"/>
    <col min="5" max="5" width="22.125" style="23" customWidth="1"/>
    <col min="6" max="6" width="22.25390625" style="5" customWidth="1"/>
    <col min="7" max="7" width="21.25390625" style="5" customWidth="1"/>
    <col min="8" max="8" width="13.00390625" style="8" customWidth="1"/>
    <col min="9" max="9" width="18.25390625" style="5" customWidth="1"/>
    <col min="10" max="10" width="16.25390625" style="5" customWidth="1"/>
    <col min="11" max="11" width="17.375" style="5" customWidth="1"/>
    <col min="12" max="12" width="16.375" style="5" customWidth="1"/>
    <col min="13" max="13" width="18.25390625" style="5" customWidth="1"/>
    <col min="14" max="16384" width="9.125" style="5" customWidth="1"/>
  </cols>
  <sheetData>
    <row r="1" spans="1:8" s="18" customFormat="1" ht="19.5" customHeight="1">
      <c r="A1" s="42" t="s">
        <v>115</v>
      </c>
      <c r="B1" s="42"/>
      <c r="C1" s="35"/>
      <c r="D1" s="35"/>
      <c r="E1" s="27"/>
      <c r="F1" s="48" t="s">
        <v>98</v>
      </c>
      <c r="H1" s="36"/>
    </row>
    <row r="2" spans="1:6" ht="113.25" customHeight="1">
      <c r="A2" s="2" t="s">
        <v>123</v>
      </c>
      <c r="B2" s="2" t="s">
        <v>122</v>
      </c>
      <c r="C2" s="19" t="s">
        <v>113</v>
      </c>
      <c r="D2" s="20" t="s">
        <v>114</v>
      </c>
      <c r="E2" s="20" t="s">
        <v>111</v>
      </c>
      <c r="F2" s="2" t="s">
        <v>112</v>
      </c>
    </row>
    <row r="3" spans="1:6" ht="18.75">
      <c r="A3" s="3">
        <v>1</v>
      </c>
      <c r="B3" s="2">
        <v>2</v>
      </c>
      <c r="C3" s="22">
        <v>3</v>
      </c>
      <c r="D3" s="22">
        <v>4</v>
      </c>
      <c r="E3" s="37">
        <v>5</v>
      </c>
      <c r="F3" s="3">
        <v>6</v>
      </c>
    </row>
    <row r="4" spans="1:8" s="18" customFormat="1" ht="24" customHeight="1">
      <c r="A4" s="43" t="s">
        <v>16</v>
      </c>
      <c r="B4" s="57" t="s">
        <v>0</v>
      </c>
      <c r="C4" s="55">
        <f>SUM(C5:C9)</f>
        <v>2960657.14</v>
      </c>
      <c r="D4" s="55">
        <f>SUM(D5:D9)</f>
        <v>1219504.3699999999</v>
      </c>
      <c r="E4" s="55">
        <f>SUM(E5:E9)</f>
        <v>2600657.14</v>
      </c>
      <c r="F4" s="9">
        <f aca="true" t="shared" si="0" ref="F4:F9">E4/C4*100</f>
        <v>87.84053732071118</v>
      </c>
      <c r="G4" s="28"/>
      <c r="H4" s="45"/>
    </row>
    <row r="5" spans="1:8" s="18" customFormat="1" ht="57.75" customHeight="1">
      <c r="A5" s="22" t="s">
        <v>17</v>
      </c>
      <c r="B5" s="58" t="s">
        <v>124</v>
      </c>
      <c r="C5" s="52">
        <v>690351.12</v>
      </c>
      <c r="D5" s="52">
        <v>395386.31</v>
      </c>
      <c r="E5" s="52">
        <v>690351.12</v>
      </c>
      <c r="F5" s="4">
        <f t="shared" si="0"/>
        <v>100</v>
      </c>
      <c r="G5" s="28"/>
      <c r="H5" s="45"/>
    </row>
    <row r="6" spans="1:8" s="18" customFormat="1" ht="77.25" customHeight="1">
      <c r="A6" s="22" t="s">
        <v>18</v>
      </c>
      <c r="B6" s="58" t="s">
        <v>105</v>
      </c>
      <c r="C6" s="52">
        <v>1471248.88</v>
      </c>
      <c r="D6" s="52">
        <v>723545.4</v>
      </c>
      <c r="E6" s="52">
        <v>1471248.88</v>
      </c>
      <c r="F6" s="4">
        <f t="shared" si="0"/>
        <v>100</v>
      </c>
      <c r="G6" s="28"/>
      <c r="H6" s="45"/>
    </row>
    <row r="7" spans="1:8" s="18" customFormat="1" ht="21" customHeight="1">
      <c r="A7" s="46" t="s">
        <v>49</v>
      </c>
      <c r="B7" s="58" t="s">
        <v>50</v>
      </c>
      <c r="C7" s="52">
        <v>6057.14</v>
      </c>
      <c r="D7" s="52">
        <v>0</v>
      </c>
      <c r="E7" s="52">
        <v>6057.14</v>
      </c>
      <c r="F7" s="4">
        <f t="shared" si="0"/>
        <v>100</v>
      </c>
      <c r="G7" s="28"/>
      <c r="H7" s="45"/>
    </row>
    <row r="8" spans="1:8" s="18" customFormat="1" ht="21" customHeight="1">
      <c r="A8" s="46" t="s">
        <v>40</v>
      </c>
      <c r="B8" s="58" t="s">
        <v>2</v>
      </c>
      <c r="C8" s="52">
        <v>360000</v>
      </c>
      <c r="D8" s="52">
        <v>0</v>
      </c>
      <c r="E8" s="52">
        <v>0</v>
      </c>
      <c r="F8" s="4">
        <f t="shared" si="0"/>
        <v>0</v>
      </c>
      <c r="G8" s="28"/>
      <c r="H8" s="45"/>
    </row>
    <row r="9" spans="1:8" s="18" customFormat="1" ht="21.75" customHeight="1">
      <c r="A9" s="46" t="s">
        <v>54</v>
      </c>
      <c r="B9" s="58" t="s">
        <v>125</v>
      </c>
      <c r="C9" s="52">
        <v>433000</v>
      </c>
      <c r="D9" s="52">
        <v>100572.66</v>
      </c>
      <c r="E9" s="52">
        <v>433000</v>
      </c>
      <c r="F9" s="4">
        <f t="shared" si="0"/>
        <v>100</v>
      </c>
      <c r="G9" s="28"/>
      <c r="H9" s="45"/>
    </row>
    <row r="10" spans="1:8" s="18" customFormat="1" ht="36.75" customHeight="1">
      <c r="A10" s="43" t="s">
        <v>19</v>
      </c>
      <c r="B10" s="57" t="s">
        <v>3</v>
      </c>
      <c r="C10" s="55">
        <f>SUM(C11:C12)</f>
        <v>319072.15</v>
      </c>
      <c r="D10" s="55">
        <f>SUM(D11:D12)</f>
        <v>123927.15</v>
      </c>
      <c r="E10" s="55">
        <f>SUM(E11:E11)</f>
        <v>249072.15</v>
      </c>
      <c r="F10" s="9">
        <f>F11</f>
        <v>100</v>
      </c>
      <c r="G10" s="28"/>
      <c r="H10" s="45"/>
    </row>
    <row r="11" spans="1:8" s="18" customFormat="1" ht="56.25" customHeight="1">
      <c r="A11" s="46" t="s">
        <v>20</v>
      </c>
      <c r="B11" s="59" t="s">
        <v>126</v>
      </c>
      <c r="C11" s="52">
        <v>249072.15</v>
      </c>
      <c r="D11" s="52">
        <v>123927.15</v>
      </c>
      <c r="E11" s="52">
        <v>249072.15</v>
      </c>
      <c r="F11" s="4">
        <f>E11/C11*100</f>
        <v>100</v>
      </c>
      <c r="G11" s="28"/>
      <c r="H11" s="45"/>
    </row>
    <row r="12" spans="1:8" s="18" customFormat="1" ht="39" customHeight="1">
      <c r="A12" s="46" t="s">
        <v>127</v>
      </c>
      <c r="B12" s="59" t="s">
        <v>128</v>
      </c>
      <c r="C12" s="52">
        <v>70000</v>
      </c>
      <c r="D12" s="52">
        <v>0</v>
      </c>
      <c r="E12" s="52">
        <v>0</v>
      </c>
      <c r="F12" s="4">
        <f>E12/C12*100</f>
        <v>0</v>
      </c>
      <c r="G12" s="28"/>
      <c r="H12" s="45"/>
    </row>
    <row r="13" spans="1:8" s="18" customFormat="1" ht="18.75">
      <c r="A13" s="47" t="s">
        <v>21</v>
      </c>
      <c r="B13" s="57" t="s">
        <v>4</v>
      </c>
      <c r="C13" s="55">
        <f>SUM(C14:C16)</f>
        <v>22082213.81</v>
      </c>
      <c r="D13" s="55">
        <f>SUM(D14:D16)</f>
        <v>10904311.02</v>
      </c>
      <c r="E13" s="55">
        <f>SUM(E14:E16)</f>
        <v>19648114.81</v>
      </c>
      <c r="F13" s="9">
        <f aca="true" t="shared" si="1" ref="F13:F37">E13/C13*100</f>
        <v>88.97710609568634</v>
      </c>
      <c r="G13" s="28"/>
      <c r="H13" s="45"/>
    </row>
    <row r="14" spans="1:8" s="18" customFormat="1" ht="18.75">
      <c r="A14" s="22" t="s">
        <v>36</v>
      </c>
      <c r="B14" s="59" t="s">
        <v>37</v>
      </c>
      <c r="C14" s="52">
        <v>1900000</v>
      </c>
      <c r="D14" s="52">
        <v>949998</v>
      </c>
      <c r="E14" s="52">
        <v>1628568</v>
      </c>
      <c r="F14" s="4">
        <f t="shared" si="1"/>
        <v>85.71410526315789</v>
      </c>
      <c r="G14" s="28"/>
      <c r="H14" s="45"/>
    </row>
    <row r="15" spans="1:8" s="18" customFormat="1" ht="18.75">
      <c r="A15" s="46" t="s">
        <v>55</v>
      </c>
      <c r="B15" s="59" t="s">
        <v>106</v>
      </c>
      <c r="C15" s="52">
        <v>20146213.81</v>
      </c>
      <c r="D15" s="52">
        <v>9954313.02</v>
      </c>
      <c r="E15" s="54">
        <f>20146213.81-271432-1891235</f>
        <v>17983546.81</v>
      </c>
      <c r="F15" s="4">
        <f t="shared" si="1"/>
        <v>89.26514420825558</v>
      </c>
      <c r="G15" s="28"/>
      <c r="H15" s="45"/>
    </row>
    <row r="16" spans="1:8" s="18" customFormat="1" ht="37.5" customHeight="1">
      <c r="A16" s="46" t="s">
        <v>41</v>
      </c>
      <c r="B16" s="59" t="s">
        <v>38</v>
      </c>
      <c r="C16" s="52">
        <v>36000</v>
      </c>
      <c r="D16" s="52">
        <v>0</v>
      </c>
      <c r="E16" s="52">
        <v>36000</v>
      </c>
      <c r="F16" s="4">
        <f t="shared" si="1"/>
        <v>100</v>
      </c>
      <c r="G16" s="28"/>
      <c r="H16" s="45"/>
    </row>
    <row r="17" spans="1:8" s="18" customFormat="1" ht="18.75">
      <c r="A17" s="47" t="s">
        <v>22</v>
      </c>
      <c r="B17" s="60" t="s">
        <v>5</v>
      </c>
      <c r="C17" s="55">
        <f>SUM(C18:C20)</f>
        <v>22538435.02</v>
      </c>
      <c r="D17" s="55">
        <f>SUM(D18:D20)</f>
        <v>10902188.72</v>
      </c>
      <c r="E17" s="55">
        <f>SUM(E18:E20)</f>
        <v>22538435.02</v>
      </c>
      <c r="F17" s="9">
        <f t="shared" si="1"/>
        <v>100</v>
      </c>
      <c r="G17" s="28"/>
      <c r="H17" s="45"/>
    </row>
    <row r="18" spans="1:8" s="18" customFormat="1" ht="18" customHeight="1">
      <c r="A18" s="46" t="s">
        <v>23</v>
      </c>
      <c r="B18" s="59" t="s">
        <v>6</v>
      </c>
      <c r="C18" s="52">
        <v>1802309.03</v>
      </c>
      <c r="D18" s="52">
        <v>744456.59</v>
      </c>
      <c r="E18" s="52">
        <v>1802309.03</v>
      </c>
      <c r="F18" s="4">
        <f t="shared" si="1"/>
        <v>100</v>
      </c>
      <c r="G18" s="28"/>
      <c r="H18" s="45"/>
    </row>
    <row r="19" spans="1:8" s="18" customFormat="1" ht="18.75">
      <c r="A19" s="46" t="s">
        <v>24</v>
      </c>
      <c r="B19" s="58" t="s">
        <v>7</v>
      </c>
      <c r="C19" s="52">
        <v>5586843.99</v>
      </c>
      <c r="D19" s="52">
        <v>1612320.9</v>
      </c>
      <c r="E19" s="52">
        <v>5586843.99</v>
      </c>
      <c r="F19" s="4">
        <f t="shared" si="1"/>
        <v>100</v>
      </c>
      <c r="G19" s="28"/>
      <c r="H19" s="45"/>
    </row>
    <row r="20" spans="1:8" s="18" customFormat="1" ht="18.75">
      <c r="A20" s="46" t="s">
        <v>60</v>
      </c>
      <c r="B20" s="58" t="s">
        <v>61</v>
      </c>
      <c r="C20" s="52">
        <v>15149282</v>
      </c>
      <c r="D20" s="52">
        <v>8545411.23</v>
      </c>
      <c r="E20" s="52">
        <v>15149282</v>
      </c>
      <c r="F20" s="4">
        <f t="shared" si="1"/>
        <v>100</v>
      </c>
      <c r="G20" s="28"/>
      <c r="H20" s="45"/>
    </row>
    <row r="21" spans="1:8" s="18" customFormat="1" ht="18.75">
      <c r="A21" s="43" t="s">
        <v>25</v>
      </c>
      <c r="B21" s="57" t="s">
        <v>8</v>
      </c>
      <c r="C21" s="55">
        <f>SUM(C22:C22)</f>
        <v>349600</v>
      </c>
      <c r="D21" s="55">
        <f>SUM(D22:D22)</f>
        <v>314000</v>
      </c>
      <c r="E21" s="55">
        <f>SUM(E22:E22)</f>
        <v>349600</v>
      </c>
      <c r="F21" s="9">
        <f t="shared" si="1"/>
        <v>100</v>
      </c>
      <c r="G21" s="28"/>
      <c r="H21" s="45"/>
    </row>
    <row r="22" spans="1:8" s="18" customFormat="1" ht="18.75">
      <c r="A22" s="46" t="s">
        <v>26</v>
      </c>
      <c r="B22" s="59" t="s">
        <v>9</v>
      </c>
      <c r="C22" s="52">
        <v>349600</v>
      </c>
      <c r="D22" s="52">
        <v>314000</v>
      </c>
      <c r="E22" s="52">
        <v>349600</v>
      </c>
      <c r="F22" s="4">
        <f t="shared" si="1"/>
        <v>100</v>
      </c>
      <c r="G22" s="28"/>
      <c r="H22" s="45"/>
    </row>
    <row r="23" spans="1:8" s="18" customFormat="1" ht="19.5" customHeight="1">
      <c r="A23" s="43" t="s">
        <v>27</v>
      </c>
      <c r="B23" s="57" t="s">
        <v>107</v>
      </c>
      <c r="C23" s="55">
        <f>SUM(C24:C24)</f>
        <v>14339192</v>
      </c>
      <c r="D23" s="55">
        <f>SUM(D24:D24)</f>
        <v>8750633.34</v>
      </c>
      <c r="E23" s="55">
        <f>SUM(E24:E24)</f>
        <v>14338192</v>
      </c>
      <c r="F23" s="9">
        <f t="shared" si="1"/>
        <v>99.99302610635243</v>
      </c>
      <c r="G23" s="28"/>
      <c r="H23" s="45"/>
    </row>
    <row r="24" spans="1:8" s="18" customFormat="1" ht="21" customHeight="1">
      <c r="A24" s="22" t="s">
        <v>28</v>
      </c>
      <c r="B24" s="59" t="s">
        <v>10</v>
      </c>
      <c r="C24" s="52">
        <v>14339192</v>
      </c>
      <c r="D24" s="52">
        <v>8750633.34</v>
      </c>
      <c r="E24" s="52">
        <v>14338192</v>
      </c>
      <c r="F24" s="4">
        <f t="shared" si="1"/>
        <v>99.99302610635243</v>
      </c>
      <c r="G24" s="28"/>
      <c r="H24" s="45"/>
    </row>
    <row r="25" spans="1:8" s="18" customFormat="1" ht="0.75" customHeight="1" hidden="1">
      <c r="A25" s="47" t="s">
        <v>29</v>
      </c>
      <c r="B25" s="57" t="s">
        <v>11</v>
      </c>
      <c r="C25" s="55">
        <f>SUM(C26:C29)</f>
        <v>0</v>
      </c>
      <c r="D25" s="55">
        <f>SUM(D26:D29)</f>
        <v>0</v>
      </c>
      <c r="E25" s="55">
        <f>SUM(E26:E29)</f>
        <v>0</v>
      </c>
      <c r="F25" s="9" t="e">
        <f t="shared" si="1"/>
        <v>#DIV/0!</v>
      </c>
      <c r="G25" s="28"/>
      <c r="H25" s="45"/>
    </row>
    <row r="26" spans="1:8" s="18" customFormat="1" ht="18.75" hidden="1">
      <c r="A26" s="22" t="s">
        <v>30</v>
      </c>
      <c r="B26" s="59" t="s">
        <v>44</v>
      </c>
      <c r="C26" s="52"/>
      <c r="D26" s="52"/>
      <c r="E26" s="52"/>
      <c r="F26" s="4" t="e">
        <f t="shared" si="1"/>
        <v>#DIV/0!</v>
      </c>
      <c r="G26" s="28"/>
      <c r="H26" s="45"/>
    </row>
    <row r="27" spans="1:8" s="18" customFormat="1" ht="18.75" hidden="1">
      <c r="A27" s="46" t="s">
        <v>31</v>
      </c>
      <c r="B27" s="59" t="s">
        <v>45</v>
      </c>
      <c r="C27" s="52"/>
      <c r="D27" s="52"/>
      <c r="E27" s="52"/>
      <c r="F27" s="4" t="e">
        <f t="shared" si="1"/>
        <v>#DIV/0!</v>
      </c>
      <c r="G27" s="28"/>
      <c r="H27" s="45"/>
    </row>
    <row r="28" spans="1:8" s="18" customFormat="1" ht="37.5" hidden="1">
      <c r="A28" s="46" t="s">
        <v>42</v>
      </c>
      <c r="B28" s="59" t="s">
        <v>46</v>
      </c>
      <c r="C28" s="52"/>
      <c r="D28" s="52"/>
      <c r="E28" s="52"/>
      <c r="F28" s="4" t="e">
        <f t="shared" si="1"/>
        <v>#DIV/0!</v>
      </c>
      <c r="G28" s="28"/>
      <c r="H28" s="45"/>
    </row>
    <row r="29" spans="1:8" s="18" customFormat="1" ht="18.75" hidden="1">
      <c r="A29" s="46" t="s">
        <v>43</v>
      </c>
      <c r="B29" s="59" t="s">
        <v>47</v>
      </c>
      <c r="C29" s="52"/>
      <c r="D29" s="52"/>
      <c r="E29" s="52"/>
      <c r="F29" s="4" t="e">
        <f t="shared" si="1"/>
        <v>#DIV/0!</v>
      </c>
      <c r="G29" s="28"/>
      <c r="H29" s="45"/>
    </row>
    <row r="30" spans="1:8" s="18" customFormat="1" ht="18.75">
      <c r="A30" s="47" t="s">
        <v>32</v>
      </c>
      <c r="B30" s="60" t="s">
        <v>12</v>
      </c>
      <c r="C30" s="55">
        <f>SUM(C31:C33)</f>
        <v>3722876.4</v>
      </c>
      <c r="D30" s="55">
        <f>SUM(D31:D33)</f>
        <v>248401.9</v>
      </c>
      <c r="E30" s="55">
        <f>SUM(E31:E33)</f>
        <v>3722876.4</v>
      </c>
      <c r="F30" s="9">
        <f t="shared" si="1"/>
        <v>100</v>
      </c>
      <c r="G30" s="28"/>
      <c r="H30" s="45"/>
    </row>
    <row r="31" spans="1:8" s="18" customFormat="1" ht="18.75">
      <c r="A31" s="46" t="s">
        <v>33</v>
      </c>
      <c r="B31" s="59" t="s">
        <v>13</v>
      </c>
      <c r="C31" s="52">
        <v>415901.4</v>
      </c>
      <c r="D31" s="52">
        <v>128401.9</v>
      </c>
      <c r="E31" s="52">
        <v>415901.4</v>
      </c>
      <c r="F31" s="4">
        <f t="shared" si="1"/>
        <v>100</v>
      </c>
      <c r="G31" s="28"/>
      <c r="H31" s="45"/>
    </row>
    <row r="32" spans="1:8" s="18" customFormat="1" ht="18.75" customHeight="1">
      <c r="A32" s="46" t="s">
        <v>34</v>
      </c>
      <c r="B32" s="59" t="s">
        <v>14</v>
      </c>
      <c r="C32" s="52">
        <v>1084900</v>
      </c>
      <c r="D32" s="52">
        <v>120000</v>
      </c>
      <c r="E32" s="52">
        <v>1084900</v>
      </c>
      <c r="F32" s="4">
        <f t="shared" si="1"/>
        <v>100</v>
      </c>
      <c r="G32" s="28"/>
      <c r="H32" s="45"/>
    </row>
    <row r="33" spans="1:8" s="18" customFormat="1" ht="18.75">
      <c r="A33" s="46" t="s">
        <v>35</v>
      </c>
      <c r="B33" s="58" t="s">
        <v>48</v>
      </c>
      <c r="C33" s="52">
        <v>2222075</v>
      </c>
      <c r="D33" s="52">
        <v>0</v>
      </c>
      <c r="E33" s="52">
        <v>2222075</v>
      </c>
      <c r="F33" s="4">
        <f t="shared" si="1"/>
        <v>100</v>
      </c>
      <c r="G33" s="28"/>
      <c r="H33" s="45"/>
    </row>
    <row r="34" spans="1:8" s="18" customFormat="1" ht="18.75">
      <c r="A34" s="47" t="s">
        <v>39</v>
      </c>
      <c r="B34" s="57" t="s">
        <v>56</v>
      </c>
      <c r="C34" s="55">
        <f>SUM(C35)</f>
        <v>268000</v>
      </c>
      <c r="D34" s="55">
        <f>SUM(D35)</f>
        <v>91132.33</v>
      </c>
      <c r="E34" s="55">
        <f>SUM(E35)</f>
        <v>268000</v>
      </c>
      <c r="F34" s="4">
        <f t="shared" si="1"/>
        <v>100</v>
      </c>
      <c r="G34" s="28"/>
      <c r="H34" s="45"/>
    </row>
    <row r="35" spans="1:8" s="18" customFormat="1" ht="19.5" customHeight="1">
      <c r="A35" s="46" t="s">
        <v>57</v>
      </c>
      <c r="B35" s="58" t="s">
        <v>58</v>
      </c>
      <c r="C35" s="52">
        <v>268000</v>
      </c>
      <c r="D35" s="52">
        <v>91132.33</v>
      </c>
      <c r="E35" s="52">
        <v>268000</v>
      </c>
      <c r="F35" s="4">
        <f t="shared" si="1"/>
        <v>100</v>
      </c>
      <c r="G35" s="28"/>
      <c r="H35" s="45"/>
    </row>
    <row r="36" spans="1:10" s="18" customFormat="1" ht="18.75">
      <c r="A36" s="22"/>
      <c r="B36" s="57" t="s">
        <v>15</v>
      </c>
      <c r="C36" s="55">
        <f>C30+C25+C23+C21+C17+C13+C10+C4+C34</f>
        <v>66580046.52</v>
      </c>
      <c r="D36" s="55">
        <f>D30+D25+D23+D21+D17+D13+D10+D4+D34</f>
        <v>32554098.83</v>
      </c>
      <c r="E36" s="55">
        <f>E30+E25+E23+E21+E17+E13+E10+E4+E34</f>
        <v>63714947.52</v>
      </c>
      <c r="F36" s="9">
        <f t="shared" si="1"/>
        <v>95.6967602911792</v>
      </c>
      <c r="G36" s="28"/>
      <c r="H36" s="45"/>
      <c r="I36" s="48"/>
      <c r="J36" s="35"/>
    </row>
    <row r="37" spans="1:10" s="64" customFormat="1" ht="37.5">
      <c r="A37" s="47"/>
      <c r="B37" s="57" t="s">
        <v>120</v>
      </c>
      <c r="C37" s="55">
        <f>Доходы!D27-Расходы!C36</f>
        <v>-1012157.8000000045</v>
      </c>
      <c r="D37" s="55">
        <f>Доходы!E27-Расходы!D36</f>
        <v>708847.3299999982</v>
      </c>
      <c r="E37" s="55">
        <f>Доходы!F27-Расходы!E36</f>
        <v>-1002776.700000003</v>
      </c>
      <c r="F37" s="9">
        <f t="shared" si="1"/>
        <v>99.07315835534722</v>
      </c>
      <c r="G37" s="28"/>
      <c r="H37" s="61"/>
      <c r="I37" s="62"/>
      <c r="J37" s="63"/>
    </row>
    <row r="38" spans="1:8" ht="18.75">
      <c r="A38" s="26"/>
      <c r="B38" s="10"/>
      <c r="C38" s="21"/>
      <c r="D38" s="21"/>
      <c r="E38" s="29"/>
      <c r="F38" s="7"/>
      <c r="H38" s="11"/>
    </row>
    <row r="39" spans="1:8" ht="18.75">
      <c r="A39" s="26"/>
      <c r="B39" s="10"/>
      <c r="C39" s="21"/>
      <c r="D39" s="21"/>
      <c r="H39" s="12"/>
    </row>
    <row r="40" spans="1:7" ht="18.75">
      <c r="A40" s="26"/>
      <c r="B40" s="10"/>
      <c r="C40" s="21"/>
      <c r="D40" s="21"/>
      <c r="G40" s="30"/>
    </row>
    <row r="41" ht="19.5">
      <c r="A41" s="31"/>
    </row>
    <row r="42" ht="19.5">
      <c r="A42" s="31"/>
    </row>
    <row r="43" ht="18.75">
      <c r="A43" s="33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2.25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16384" width="9.125" style="1" customWidth="1"/>
  </cols>
  <sheetData>
    <row r="1" spans="1:6" s="38" customFormat="1" ht="29.25" customHeight="1">
      <c r="A1" s="108" t="s">
        <v>59</v>
      </c>
      <c r="B1" s="108"/>
      <c r="C1" s="18"/>
      <c r="D1" s="18"/>
      <c r="E1" s="13"/>
      <c r="F1" s="48" t="s">
        <v>98</v>
      </c>
    </row>
    <row r="2" spans="1:6" ht="141.75" customHeight="1">
      <c r="A2" s="2" t="s">
        <v>1</v>
      </c>
      <c r="B2" s="2" t="s">
        <v>122</v>
      </c>
      <c r="C2" s="6" t="s">
        <v>113</v>
      </c>
      <c r="D2" s="2" t="s">
        <v>114</v>
      </c>
      <c r="E2" s="2" t="s">
        <v>111</v>
      </c>
      <c r="F2" s="2" t="s">
        <v>112</v>
      </c>
    </row>
    <row r="3" spans="1:6" ht="55.5" customHeight="1">
      <c r="A3" s="39" t="s">
        <v>129</v>
      </c>
      <c r="B3" s="41" t="s">
        <v>130</v>
      </c>
      <c r="C3" s="52">
        <f>1012157.8</f>
        <v>1012157.8</v>
      </c>
      <c r="D3" s="56">
        <f>-708847.33</f>
        <v>-708847.33</v>
      </c>
      <c r="E3" s="52">
        <v>1002776.7</v>
      </c>
      <c r="F3" s="40">
        <f>E3/C3*100</f>
        <v>99.07315835534735</v>
      </c>
    </row>
    <row r="4" spans="1:6" s="67" customFormat="1" ht="56.25">
      <c r="A4" s="65"/>
      <c r="B4" s="44" t="s">
        <v>131</v>
      </c>
      <c r="C4" s="55">
        <f>1012157.8</f>
        <v>1012157.8</v>
      </c>
      <c r="D4" s="55">
        <f>-708847.33</f>
        <v>-708847.33</v>
      </c>
      <c r="E4" s="55">
        <v>1002776.7</v>
      </c>
      <c r="F4" s="66">
        <f>E4/C4*100</f>
        <v>99.07315835534735</v>
      </c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2016-10-13T13:10:32Z</cp:lastPrinted>
  <dcterms:created xsi:type="dcterms:W3CDTF">2006-11-14T10:25:35Z</dcterms:created>
  <dcterms:modified xsi:type="dcterms:W3CDTF">2016-11-01T07:49:40Z</dcterms:modified>
  <cp:category/>
  <cp:version/>
  <cp:contentType/>
  <cp:contentStatus/>
</cp:coreProperties>
</file>