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разд'!$A$11</definedName>
  </definedNames>
  <calcPr fullCalcOnLoad="1"/>
</workbook>
</file>

<file path=xl/sharedStrings.xml><?xml version="1.0" encoding="utf-8"?>
<sst xmlns="http://schemas.openxmlformats.org/spreadsheetml/2006/main" count="66" uniqueCount="66">
  <si>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</si>
  <si>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</si>
  <si>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</si>
  <si>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</si>
  <si>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</si>
  <si>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</si>
  <si>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</si>
  <si>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</si>
  <si>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</si>
  <si>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</si>
  <si>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</si>
  <si>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</si>
  <si>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</si>
  <si>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</si>
  <si>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</si>
  <si>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</si>
  <si>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</si>
  <si>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</si>
  <si>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</si>
  <si>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</si>
  <si>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</si>
  <si>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</si>
  <si>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</si>
  <si>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</si>
  <si>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</si>
  <si>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</si>
  <si>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</si>
  <si>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</si>
  <si>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</si>
  <si>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</si>
  <si>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</si>
  <si>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</si>
  <si>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</si>
  <si>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</si>
  <si>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</si>
  <si>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</si>
  <si>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</si>
  <si>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</si>
  <si>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</si>
  <si>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</si>
  <si>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</si>
  <si>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</si>
  <si>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</si>
  <si>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</si>
  <si>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</si>
  <si>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</si>
  <si>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</si>
  <si>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</si>
  <si>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</si>
  <si>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</si>
  <si>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</si>
  <si>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</si>
  <si>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</si>
  <si>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2022 год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</si>
  <si>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</si>
  <si>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</si>
  <si>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</si>
  <si>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</si>
  <si>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</si>
  <si>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"О бюджете Южского       
городского поселения       
на 2022 год и на плановый       
период 2023 и 2024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</si>
  <si>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2022 год и на плановый период 2023 и 2024 годов   </t>
  </si>
  <si>
    <t>2024 год</t>
  </si>
  <si>
    <t>Приложение № 8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</si>
  <si>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</si>
  <si>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</si>
  <si>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от 23.12.2021 № 90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</si>
</sst>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justify" vertical="center" wrapText="1"/>
    </xf>
    <xf numFmtId="0" fontId="22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 vertical="top" wrapText="1"/>
    </xf>
    <xf numFmtId="0" fontId="22" fillId="33" borderId="0" xfId="0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0" fontId="3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16.57421875" style="3" customWidth="1"/>
    <col min="2" max="2" width="55.421875" style="3" customWidth="1"/>
    <col min="3" max="3" width="19.140625" style="3" customWidth="1"/>
    <col min="4" max="4" width="18.421875" style="3" customWidth="1"/>
    <col min="5" max="5" width="19.421875" style="3" customWidth="1"/>
    <col min="6" max="16384" width="9.140625" style="3" customWidth="1"/>
  </cols>
  <sheetData>
    <row r="1" spans="1:5" ht="18.75">
      <c r="A1" s="24" t="s">
        <v>62</v>
      </c>
      <c r="B1" s="24"/>
      <c r="C1" s="24"/>
      <c r="D1" s="24"/>
      <c r="E1" s="24"/>
    </row>
    <row r="2" spans="1:5" ht="18.75">
      <c r="A2" s="24" t="s">
        <v>52</v>
      </c>
      <c r="B2" s="24"/>
      <c r="C2" s="24"/>
      <c r="D2" s="24"/>
      <c r="E2" s="24"/>
    </row>
    <row r="3" spans="1:5" ht="18.75">
      <c r="A3" s="24" t="s">
        <v>17</v>
      </c>
      <c r="B3" s="24"/>
      <c r="C3" s="24"/>
      <c r="D3" s="24"/>
      <c r="E3" s="24"/>
    </row>
    <row r="4" spans="1:5" ht="18.75">
      <c r="A4" s="24" t="s">
        <v>18</v>
      </c>
      <c r="B4" s="24"/>
      <c r="C4" s="24"/>
      <c r="D4" s="24"/>
      <c r="E4" s="24"/>
    </row>
    <row r="5" spans="1:5" ht="18.75">
      <c r="A5" s="24" t="s">
        <v>19</v>
      </c>
      <c r="B5" s="24"/>
      <c r="C5" s="24"/>
      <c r="D5" s="24"/>
      <c r="E5" s="24"/>
    </row>
    <row r="6" spans="1:5" ht="75" customHeight="1">
      <c r="A6" s="28" t="s">
        <v>59</v>
      </c>
      <c r="B6" s="28"/>
      <c r="C6" s="28"/>
      <c r="D6" s="28"/>
      <c r="E6" s="28"/>
    </row>
    <row r="7" spans="1:5" ht="20.25" customHeight="1">
      <c r="A7" s="24" t="s">
        <v>65</v>
      </c>
      <c r="B7" s="24"/>
      <c r="C7" s="24"/>
      <c r="D7" s="24"/>
      <c r="E7" s="24"/>
    </row>
    <row r="8" ht="18.75">
      <c r="A8" s="18"/>
    </row>
    <row r="9" spans="1:5" ht="57.75" customHeight="1">
      <c r="A9" s="27" t="s">
        <v>60</v>
      </c>
      <c r="B9" s="27"/>
      <c r="C9" s="27"/>
      <c r="D9" s="27"/>
      <c r="E9" s="27"/>
    </row>
    <row r="10" spans="1:5" s="1" customFormat="1" ht="14.25" customHeight="1">
      <c r="A10" s="4"/>
      <c r="B10" s="5"/>
      <c r="C10" s="6"/>
      <c r="D10" s="6"/>
      <c r="E10" s="6"/>
    </row>
    <row r="11" spans="1:5" ht="19.5" customHeight="1">
      <c r="A11" s="23" t="s">
        <v>0</v>
      </c>
      <c r="B11" s="21" t="s">
        <v>1</v>
      </c>
      <c r="C11" s="23" t="s">
        <v>2</v>
      </c>
      <c r="D11" s="23"/>
      <c r="E11" s="23"/>
    </row>
    <row r="12" spans="1:5" ht="18.75" customHeight="1">
      <c r="A12" s="23"/>
      <c r="B12" s="22"/>
      <c r="C12" s="7" t="s">
        <v>53</v>
      </c>
      <c r="D12" s="7" t="s">
        <v>58</v>
      </c>
      <c r="E12" s="7" t="s">
        <v>61</v>
      </c>
    </row>
    <row r="13" spans="1:5" ht="18.75">
      <c r="A13" s="19">
        <v>1</v>
      </c>
      <c r="B13" s="20">
        <v>2</v>
      </c>
      <c r="C13" s="7">
        <v>3</v>
      </c>
      <c r="D13" s="7">
        <v>4</v>
      </c>
      <c r="E13" s="7">
        <v>5</v>
      </c>
    </row>
    <row r="14" spans="1:5" s="11" customFormat="1" ht="20.25" customHeight="1">
      <c r="A14" s="8" t="s">
        <v>12</v>
      </c>
      <c r="B14" s="9" t="s">
        <v>40</v>
      </c>
      <c r="C14" s="10">
        <f>SUM(C15:C19)</f>
        <v>7642173.35</v>
      </c>
      <c r="D14" s="10">
        <f>SUM(D15:D19)</f>
        <v>7599580.989999999</v>
      </c>
      <c r="E14" s="10">
        <f>SUM(E15:E19)</f>
        <v>7599580.989999999</v>
      </c>
    </row>
    <row r="15" spans="1:5" s="15" customFormat="1" ht="57.75" customHeight="1">
      <c r="A15" s="12" t="s">
        <v>13</v>
      </c>
      <c r="B15" s="2" t="s">
        <v>3</v>
      </c>
      <c r="C15" s="13">
        <f>848121.96</f>
        <v>848121.96</v>
      </c>
      <c r="D15" s="13">
        <f>848121.96</f>
        <v>848121.96</v>
      </c>
      <c r="E15" s="14">
        <f>848121.96</f>
        <v>848121.96</v>
      </c>
    </row>
    <row r="16" spans="1:5" ht="75">
      <c r="A16" s="12" t="s">
        <v>14</v>
      </c>
      <c r="B16" s="2" t="s">
        <v>39</v>
      </c>
      <c r="C16" s="13">
        <f>1249944.92+484466+2132.7+30415.54</f>
        <v>1766959.16</v>
      </c>
      <c r="D16" s="13">
        <f>1243500.8+484466-3600</f>
        <v>1724366.8</v>
      </c>
      <c r="E16" s="14">
        <f>1243500.8+484466-3600</f>
        <v>1724366.8</v>
      </c>
    </row>
    <row r="17" spans="1:5" ht="83.25" customHeight="1">
      <c r="A17" s="12" t="s">
        <v>63</v>
      </c>
      <c r="B17" s="2" t="s">
        <v>64</v>
      </c>
      <c r="C17" s="13">
        <f>3600</f>
        <v>3600</v>
      </c>
      <c r="D17" s="13">
        <f>3600</f>
        <v>3600</v>
      </c>
      <c r="E17" s="14">
        <f>3600</f>
        <v>3600</v>
      </c>
    </row>
    <row r="18" spans="1:5" ht="18.75">
      <c r="A18" s="12" t="s">
        <v>15</v>
      </c>
      <c r="B18" s="2" t="s">
        <v>4</v>
      </c>
      <c r="C18" s="13">
        <f>300000</f>
        <v>300000</v>
      </c>
      <c r="D18" s="13">
        <f>300000</f>
        <v>300000</v>
      </c>
      <c r="E18" s="14">
        <f>300000</f>
        <v>300000</v>
      </c>
    </row>
    <row r="19" spans="1:5" ht="18.75">
      <c r="A19" s="12" t="s">
        <v>16</v>
      </c>
      <c r="B19" s="2" t="s">
        <v>41</v>
      </c>
      <c r="C19" s="13">
        <f>100000+3841165.93+125278+1500+200000+9000+25000+90000+100000+100000+70000+31840+29708.3</f>
        <v>4723492.2299999995</v>
      </c>
      <c r="D19" s="13">
        <f>31840+100000+3841165.93+125278+1500+200000+29708.3+9000+25000+90000+100000+100000+70000</f>
        <v>4723492.2299999995</v>
      </c>
      <c r="E19" s="14">
        <f>31840+100000+3841165.93+125278+1500+200000+9000+25000+90000+100000+100000+70000+29708.3</f>
        <v>4723492.2299999995</v>
      </c>
    </row>
    <row r="20" spans="1:5" ht="56.25">
      <c r="A20" s="8" t="s">
        <v>20</v>
      </c>
      <c r="B20" s="9" t="s">
        <v>42</v>
      </c>
      <c r="C20" s="10">
        <f>SUM(C21:C23)</f>
        <v>473500</v>
      </c>
      <c r="D20" s="10">
        <f>SUM(D21:D23)</f>
        <v>473500</v>
      </c>
      <c r="E20" s="10">
        <f>SUM(E21:E23)</f>
        <v>473500</v>
      </c>
    </row>
    <row r="21" spans="1:5" s="15" customFormat="1" ht="23.25" customHeight="1">
      <c r="A21" s="12" t="s">
        <v>21</v>
      </c>
      <c r="B21" s="2" t="s">
        <v>56</v>
      </c>
      <c r="C21" s="13">
        <f>12000</f>
        <v>12000</v>
      </c>
      <c r="D21" s="13">
        <f>12000</f>
        <v>12000</v>
      </c>
      <c r="E21" s="14">
        <f>12000</f>
        <v>12000</v>
      </c>
    </row>
    <row r="22" spans="1:5" ht="76.5" customHeight="1">
      <c r="A22" s="12" t="s">
        <v>22</v>
      </c>
      <c r="B22" s="2" t="s">
        <v>57</v>
      </c>
      <c r="C22" s="13">
        <f>261500</f>
        <v>261500</v>
      </c>
      <c r="D22" s="13">
        <f>261500</f>
        <v>261500</v>
      </c>
      <c r="E22" s="14">
        <f>261500</f>
        <v>261500</v>
      </c>
    </row>
    <row r="23" spans="1:5" ht="56.25">
      <c r="A23" s="12" t="s">
        <v>36</v>
      </c>
      <c r="B23" s="2" t="s">
        <v>37</v>
      </c>
      <c r="C23" s="13">
        <f>200000</f>
        <v>200000</v>
      </c>
      <c r="D23" s="13">
        <f>200000</f>
        <v>200000</v>
      </c>
      <c r="E23" s="14">
        <f>200000</f>
        <v>200000</v>
      </c>
    </row>
    <row r="24" spans="1:5" ht="23.25" customHeight="1">
      <c r="A24" s="8" t="s">
        <v>23</v>
      </c>
      <c r="B24" s="9" t="s">
        <v>43</v>
      </c>
      <c r="C24" s="10">
        <f>SUM(C25:C28)</f>
        <v>29391684.830000002</v>
      </c>
      <c r="D24" s="10">
        <f>SUM(D25:D28)</f>
        <v>22557432.51</v>
      </c>
      <c r="E24" s="10">
        <f>SUM(E25:E28)</f>
        <v>19896071.72</v>
      </c>
    </row>
    <row r="25" spans="1:5" ht="23.25" customHeight="1">
      <c r="A25" s="12" t="s">
        <v>54</v>
      </c>
      <c r="B25" s="2" t="s">
        <v>55</v>
      </c>
      <c r="C25" s="13">
        <f>340000</f>
        <v>340000</v>
      </c>
      <c r="D25" s="13">
        <f>340000</f>
        <v>340000</v>
      </c>
      <c r="E25" s="13">
        <f>340000</f>
        <v>340000</v>
      </c>
    </row>
    <row r="26" spans="1:5" ht="18.75">
      <c r="A26" s="12" t="s">
        <v>24</v>
      </c>
      <c r="B26" s="2" t="s">
        <v>5</v>
      </c>
      <c r="C26" s="13">
        <f>3127295.1</f>
        <v>3127295.1</v>
      </c>
      <c r="D26" s="13">
        <f>3127295.1</f>
        <v>3127295.1</v>
      </c>
      <c r="E26" s="14">
        <f>3139821.56</f>
        <v>3139821.56</v>
      </c>
    </row>
    <row r="27" spans="1:5" ht="18.75">
      <c r="A27" s="12" t="s">
        <v>25</v>
      </c>
      <c r="B27" s="2" t="s">
        <v>44</v>
      </c>
      <c r="C27" s="13">
        <f>1900892.62+328000+1169822.9+80000+9143697.6+1777965.33+1738086+3743650+3668511.18+389044+800000+817677.1+307043</f>
        <v>25864389.73</v>
      </c>
      <c r="D27" s="13">
        <f>3213860.32+628000+1200000+80000+12319233.09+389044+1200000</f>
        <v>19030137.41</v>
      </c>
      <c r="E27" s="14">
        <f>1440908.07+628000+1200000+80000+12319233.09+389044+800000-500935</f>
        <v>16356250.16</v>
      </c>
    </row>
    <row r="28" spans="1:5" ht="37.5">
      <c r="A28" s="12" t="s">
        <v>26</v>
      </c>
      <c r="B28" s="2" t="s">
        <v>38</v>
      </c>
      <c r="C28" s="13">
        <f>60000</f>
        <v>60000</v>
      </c>
      <c r="D28" s="13">
        <f>60000</f>
        <v>60000</v>
      </c>
      <c r="E28" s="14">
        <f>60000</f>
        <v>60000</v>
      </c>
    </row>
    <row r="29" spans="1:5" ht="37.5">
      <c r="A29" s="8" t="s">
        <v>27</v>
      </c>
      <c r="B29" s="9" t="s">
        <v>45</v>
      </c>
      <c r="C29" s="10">
        <f>SUM(C30:C32)</f>
        <v>23716532.810000002</v>
      </c>
      <c r="D29" s="10">
        <f>SUM(D30:D32)</f>
        <v>17310478.43</v>
      </c>
      <c r="E29" s="10">
        <f>SUM(E30:E32)</f>
        <v>18136595.990000002</v>
      </c>
    </row>
    <row r="30" spans="1:5" ht="18.75">
      <c r="A30" s="12" t="s">
        <v>29</v>
      </c>
      <c r="B30" s="16" t="s">
        <v>31</v>
      </c>
      <c r="C30" s="13">
        <f>150000+1000000+60000+90103+300000-60000+17076.2+27227.23</f>
        <v>1584406.43</v>
      </c>
      <c r="D30" s="13">
        <f>150000+1100000+60000+90103+300000</f>
        <v>1700103</v>
      </c>
      <c r="E30" s="14">
        <f>150000+1100000+60000+90103+243032.65</f>
        <v>1643135.65</v>
      </c>
    </row>
    <row r="31" spans="1:5" ht="18.75">
      <c r="A31" s="12" t="s">
        <v>28</v>
      </c>
      <c r="B31" s="2" t="s">
        <v>6</v>
      </c>
      <c r="C31" s="13">
        <f>353572+300000+2400000+36000</f>
        <v>3089572</v>
      </c>
      <c r="D31" s="13">
        <f>353572+300000+2400000+36000</f>
        <v>3089572</v>
      </c>
      <c r="E31" s="14">
        <f>353572+300000+2400000+36000</f>
        <v>3089572</v>
      </c>
    </row>
    <row r="32" spans="1:5" ht="18.75">
      <c r="A32" s="12" t="s">
        <v>30</v>
      </c>
      <c r="B32" s="2" t="s">
        <v>46</v>
      </c>
      <c r="C32" s="13">
        <f>200000+73000+2425948.79+1757770.12+6300000+141452.59+525000+239800+200000+2806302.4+58840+1500789.47+267399.46+230803+300000+1300000+218000+86000+125891.98+269860+15696.57</f>
        <v>19042554.380000003</v>
      </c>
      <c r="D32" s="13">
        <f>200000+73000+2425948.79+1857770.12+6300000+142242.06+525000+239800+200000+58840+267399.46+230803</f>
        <v>12520803.430000002</v>
      </c>
      <c r="E32" s="14">
        <f>200000+73000+3421560.16+1757770.12+6300000+142242.06+525000+239800+200000+58840+254873+230803</f>
        <v>13403888.340000002</v>
      </c>
    </row>
    <row r="33" spans="1:5" ht="18.75">
      <c r="A33" s="8" t="s">
        <v>32</v>
      </c>
      <c r="B33" s="9" t="s">
        <v>7</v>
      </c>
      <c r="C33" s="10">
        <f>C34</f>
        <v>38720</v>
      </c>
      <c r="D33" s="10">
        <f>D34</f>
        <v>38720</v>
      </c>
      <c r="E33" s="10">
        <f>E34</f>
        <v>38720</v>
      </c>
    </row>
    <row r="34" spans="1:5" ht="18.75">
      <c r="A34" s="12" t="s">
        <v>33</v>
      </c>
      <c r="B34" s="2" t="s">
        <v>8</v>
      </c>
      <c r="C34" s="13">
        <f>33440+5280</f>
        <v>38720</v>
      </c>
      <c r="D34" s="13">
        <f>33440+5280</f>
        <v>38720</v>
      </c>
      <c r="E34" s="14">
        <f>33440+5280</f>
        <v>38720</v>
      </c>
    </row>
    <row r="35" spans="1:5" ht="18.75">
      <c r="A35" s="8" t="s">
        <v>34</v>
      </c>
      <c r="B35" s="9" t="s">
        <v>47</v>
      </c>
      <c r="C35" s="10">
        <f>C36</f>
        <v>25569952.17</v>
      </c>
      <c r="D35" s="10">
        <f>D36</f>
        <v>19152981.43</v>
      </c>
      <c r="E35" s="10">
        <f>E36</f>
        <v>18767459.700000003</v>
      </c>
    </row>
    <row r="36" spans="1:5" ht="18.75">
      <c r="A36" s="12" t="s">
        <v>35</v>
      </c>
      <c r="B36" s="2" t="s">
        <v>48</v>
      </c>
      <c r="C36" s="13">
        <f>17157234.71+618928+150000+6362604+1121650.92+204639.79+90639.75-135745</f>
        <v>25569952.17</v>
      </c>
      <c r="D36" s="13">
        <f>17262402.51+618928+150000+1121650.92</f>
        <v>19152981.43</v>
      </c>
      <c r="E36" s="14">
        <f>16876880.78+618928+150000+1121650.92</f>
        <v>18767459.700000003</v>
      </c>
    </row>
    <row r="37" spans="1:5" ht="18.75">
      <c r="A37" s="8">
        <v>1000</v>
      </c>
      <c r="B37" s="9" t="s">
        <v>49</v>
      </c>
      <c r="C37" s="10">
        <f>SUM(C38:C39)</f>
        <v>1776604.39</v>
      </c>
      <c r="D37" s="10">
        <f>SUM(D38:D39)</f>
        <v>1776604.39</v>
      </c>
      <c r="E37" s="10">
        <f>SUM(E38:E39)</f>
        <v>1776604.39</v>
      </c>
    </row>
    <row r="38" spans="1:5" ht="18.75">
      <c r="A38" s="12">
        <v>1001</v>
      </c>
      <c r="B38" s="2" t="s">
        <v>9</v>
      </c>
      <c r="C38" s="13">
        <f>248536.2</f>
        <v>248536.2</v>
      </c>
      <c r="D38" s="13">
        <f>248536.2</f>
        <v>248536.2</v>
      </c>
      <c r="E38" s="14">
        <f>248536.2</f>
        <v>248536.2</v>
      </c>
    </row>
    <row r="39" spans="1:5" ht="18.75">
      <c r="A39" s="12">
        <v>1003</v>
      </c>
      <c r="B39" s="2" t="s">
        <v>50</v>
      </c>
      <c r="C39" s="13">
        <f>65000+1061628.19+401440</f>
        <v>1528068.19</v>
      </c>
      <c r="D39" s="13">
        <f>1061628.19+401440+65000</f>
        <v>1528068.19</v>
      </c>
      <c r="E39" s="14">
        <f>1061628.19+401440+65000</f>
        <v>1528068.19</v>
      </c>
    </row>
    <row r="40" spans="1:5" ht="18.75">
      <c r="A40" s="8">
        <v>1100</v>
      </c>
      <c r="B40" s="9" t="s">
        <v>10</v>
      </c>
      <c r="C40" s="10">
        <f>C41</f>
        <v>77000</v>
      </c>
      <c r="D40" s="10">
        <f>D41</f>
        <v>235840</v>
      </c>
      <c r="E40" s="10">
        <f>E41</f>
        <v>182717.71000000002</v>
      </c>
    </row>
    <row r="41" spans="1:5" ht="18.75">
      <c r="A41" s="12">
        <v>1102</v>
      </c>
      <c r="B41" s="2" t="s">
        <v>11</v>
      </c>
      <c r="C41" s="13">
        <f>77000</f>
        <v>77000</v>
      </c>
      <c r="D41" s="13">
        <f>77000+158840</f>
        <v>235840</v>
      </c>
      <c r="E41" s="14">
        <f>77000+105717.71</f>
        <v>182717.71000000002</v>
      </c>
    </row>
    <row r="42" spans="1:5" ht="23.25" customHeight="1">
      <c r="A42" s="25" t="s">
        <v>51</v>
      </c>
      <c r="B42" s="26"/>
      <c r="C42" s="10">
        <f>C14+C20+C24+C29+C33+C35+C37+C40</f>
        <v>88686167.55</v>
      </c>
      <c r="D42" s="10">
        <f>D14+D20+D24+D29+D33+D35+D37+D40</f>
        <v>69145137.75</v>
      </c>
      <c r="E42" s="10">
        <f>E14+E20+E24+E29+E33+E35+E37+E40</f>
        <v>66871250.50000001</v>
      </c>
    </row>
    <row r="43" spans="1:5" s="15" customFormat="1" ht="17.25" customHeight="1">
      <c r="A43" s="3"/>
      <c r="B43" s="3"/>
      <c r="C43" s="3"/>
      <c r="D43" s="3"/>
      <c r="E43" s="17"/>
    </row>
  </sheetData>
  <sheetProtection/>
  <mergeCells count="12">
    <mergeCell ref="A42:B42"/>
    <mergeCell ref="A9:E9"/>
    <mergeCell ref="A6:E6"/>
    <mergeCell ref="A7:E7"/>
    <mergeCell ref="A11:A12"/>
    <mergeCell ref="A5:E5"/>
    <mergeCell ref="B11:B12"/>
    <mergeCell ref="C11:E11"/>
    <mergeCell ref="A1:E1"/>
    <mergeCell ref="A2:E2"/>
    <mergeCell ref="A3:E3"/>
    <mergeCell ref="A4:E4"/>
  </mergeCells>
  <printOptions/>
  <pageMargins left="0.984251968503937" right="0.2755905511811024" top="0.3937007874015748" bottom="0.1968503937007874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2021-12-24T12:36:46Z</dcterms:modified>
  <cp:category/>
  <cp:version/>
  <cp:contentType/>
  <cp:contentStatus/>
</cp:coreProperties>
</file>