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2 Доходы (табл.2)" sheetId="1" r:id="rId1"/>
  </sheets>
  <definedNames/>
  <calcPr fullCalcOnLoad="1"/>
</workbook>
</file>

<file path=xl/sharedStrings.xml><?xml version="1.0" encoding="utf-8"?>
<sst xmlns="http://schemas.openxmlformats.org/spreadsheetml/2006/main" count="64" uniqueCount="62">
  <si>
    <t>1</t>
  </si>
  <si>
    <t>Сумма, руб.</t>
  </si>
  <si>
    <t>Название безвозмездных поступлений/КБК</t>
  </si>
  <si>
    <t xml:space="preserve">Субвенции </t>
  </si>
  <si>
    <t>Дотации</t>
  </si>
  <si>
    <t>Дотации на выравнивание бюджетной обеспеченности муниципальных районов (городских округов)/037 2 02 15001 05 0000 150</t>
  </si>
  <si>
    <t xml:space="preserve">Дотации на поддержку мер по обеспечению сбалансированности местных бюджетов/037 2 02 15002 05 0000 150 </t>
  </si>
  <si>
    <t>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пребывания/039 2 02 29999 05 0000 150</t>
  </si>
  <si>
    <t>Субсидии бюджетам муниципальных районов,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области/039 2 02 29999 05 0000 150</t>
  </si>
  <si>
    <t>Субсидии бюджетам муниципальных районов и городских округов Ивановской области на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области/035 2 02 29999 05 0000 150</t>
  </si>
  <si>
    <t>Субсидии бюджетам муниципальных образований Ивановской области на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области/035 2 02 29999 05 0000 150</t>
  </si>
  <si>
    <t xml:space="preserve">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и защите их прав/035 2 02 30024 05 0000 150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</si>
  <si>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правонарушений/035 2 02 30024 05 0000 150   </t>
  </si>
  <si>
    <t xml:space="preserve">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оздоровление/039 2 02 30024 05 0000 150   </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</si>
  <si>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</si>
  <si>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 xml:space="preserve">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ситуации/039 2 02 30024 05 0000 150   </t>
  </si>
  <si>
    <r>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образования/039 2 02 30024 05 0000 150</t>
    </r>
    <r>
      <rPr>
        <i/>
        <sz val="10"/>
        <rFont val="Times New Roman"/>
        <family val="1"/>
      </rPr>
      <t xml:space="preserve"> </t>
    </r>
  </si>
  <si>
    <t>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скотомогильников/044 2 02 30024 05 0000 150</t>
  </si>
  <si>
    <t>Субвенции бюджетам городских округов и муниципальных районов Ивановской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помещений/041 2 02 35082 05 0000 150</t>
  </si>
  <si>
    <t>Субсидии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услуг/035 2 02 29999 05 0000 150</t>
  </si>
  <si>
    <t xml:space="preserve">I. Межбюджетные трансферты, поступающие из областного бюджета </t>
  </si>
  <si>
    <t xml:space="preserve">Субсидии </t>
  </si>
  <si>
    <t>ИТОГО:</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</si>
  <si>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</si>
  <si>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2023 год</t>
  </si>
  <si>
    <t>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владельцев/044 2 02 30024 05 0000 150</t>
  </si>
  <si>
    <t>II. Иные межбюджетные трансферты, поступающие из областного бюджета</t>
  </si>
  <si>
    <t xml:space="preserve">Субвенции бюджетам муниципальных образований Ивановской области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035 2 02 35120 05 0000 150 </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</si>
  <si>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организациях/039 2 02 25304 05 0000 150</t>
  </si>
  <si>
    <t>III. Межбюджетные трансферты, поступающие из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</si>
  <si>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контроля/043 2 02 40014 05 0000 150, в том числе:</t>
  </si>
  <si>
    <t>- Талицко-Мугреевское сельское поселение</t>
  </si>
  <si>
    <t>- Хотимльское сельское поселение</t>
  </si>
  <si>
    <t>- Новоклязьминское сельское поселение</t>
  </si>
  <si>
    <t>- Мугреево-Никольское сельское поселение</t>
  </si>
  <si>
    <t>IV. Прочие безвозмездные поступления</t>
  </si>
  <si>
    <t>- Южское городское поселение</t>
  </si>
  <si>
    <t>2024 год</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</si>
  <si>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Думы/035 2 02 29999 05 0000 150</t>
  </si>
  <si>
    <t>- Холуйское сельское поселение</t>
  </si>
  <si>
    <t>Безвозмездные поступления в бюджет Южского муниципального района в 2023 году и плановом периоде 2024 и 2025 годов</t>
  </si>
  <si>
    <t>2025 год</t>
  </si>
  <si>
    <t>Субсидии бюджетам муниципальных образований Ивановской области на подготовку проектов межевания земельных участков и на проведение кадастровых работ/041 2 02 25599 05 0000 150</t>
  </si>
  <si>
    <t>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образований/035 2 02 25519 05 0000 150</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</si>
  <si>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организациях/039 2 02 25098 05 0000 150</t>
  </si>
  <si>
    <t xml:space="preserve">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30024 05 0000 150  </t>
  </si>
  <si>
    <t>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45303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</si>
  <si>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организациях/039 2 02 45179 05 0000 150</t>
  </si>
  <si>
    <t xml:space="preserve">Межбюджетные трансферты, передаваемые бюджетам муниципальных районов на создание модельных муниципальных библиотек/035 2 02 45454 05 0000 150 </t>
  </si>
  <si>
    <t>Поступления от денежных пожертвований, предоставляемых физическими лицами получателям средств бюджетов муниципальных районов/039 2 07 05020 05 00000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</si>
  <si>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значения)/044 2 02 20041 05 0000 150</t>
  </si>
  <si>
    <t>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организациях"/039 2 02 29999 05 0000 150</t>
  </si>
  <si>
    <t>Субсидии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назначения/041 2 02 29999 05 0000 150</t>
  </si>
  <si>
    <t>Субсидии бюджетам муниципальных образований Ивановской области на капитальный ремонт объектов дополнительного образования детей/039 2 02 29999 05 0000 150</t>
  </si>
  <si>
    <t>Иные межбюджетные трансферты бюджетам муниципальных районов и городских округов Ивановской области на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49999 05 0000 150</t>
  </si>
  <si>
    <t>Резервный фонд Правительства Ивановской области/035 2 02 49999 05 0000 150</t>
  </si>
  <si>
    <t>Прочие безвозмездные поступления в бюджеты муниципальных районов/039 2 07 05030 05 0000 150</t>
  </si>
  <si>
    <t>Иные межбюджетные трансферты за достижение показателей деятельности органов исполнительной власти субъектов Российской Федерации/035 2 02 49999 05 0000 150</t>
  </si>
  <si>
    <t>Субсидии бюджетам муниципальных образований Ивановской области на подготовку проектов внесения изменений в документы территориального планирования, правила землепользования и застройки/041 2 02 29999 05 0000 150</t>
  </si>
  <si>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39999 05 0000 150</t>
  </si>
  <si>
    <t>Таблица 2</t>
  </si>
  <si>
    <t>(приложение изложено в новой редакции в соответствии с решением Совета Южского муниципального района от 26.12.2023 № 122 )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</si>
</sst>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5">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b/>
      <sz val="14"/>
      <name val="Arial"/>
      <family val="2"/>
    </font>
    <font>
      <sz val="14"/>
      <name val="Calibri"/>
      <family val="2"/>
    </font>
    <font>
      <b/>
      <sz val="14"/>
      <name val="Calibri"/>
      <family val="2"/>
    </font>
    <font>
      <sz val="12"/>
      <name val="Times New Roman"/>
      <family val="1"/>
    </font>
    <font>
      <b/>
      <sz val="12"/>
      <name val="Calibri"/>
      <family val="2"/>
    </font>
    <font>
      <sz val="12"/>
      <name val="Calibri"/>
      <family val="2"/>
    </font>
    <font>
      <i/>
      <sz val="10"/>
      <name val="Times New Roman"/>
      <family val="1"/>
    </font>
    <font>
      <u val="single"/>
      <sz val="11"/>
      <color indexed="12"/>
      <name val="Calibri"/>
      <family val="2"/>
    </font>
    <font>
      <u val="single"/>
      <sz val="11"/>
      <color indexed="20"/>
      <name val="Calibri"/>
      <family val="2"/>
    </font>
    <font>
      <sz val="14"/>
      <color indexed="8"/>
      <name val="Times New Roman"/>
      <family val="1"/>
    </font>
    <font>
      <i/>
      <sz val="12"/>
      <color indexed="18"/>
      <name val="Times New Roman"/>
      <family val="1"/>
    </font>
    <font>
      <u val="single"/>
      <sz val="11"/>
      <color theme="10"/>
      <name val="Calibri"/>
      <family val="2"/>
    </font>
    <font>
      <u val="single"/>
      <sz val="11"/>
      <color theme="11"/>
      <name val="Calibri"/>
      <family val="2"/>
    </font>
    <font>
      <sz val="14"/>
      <color rgb="FF000000"/>
      <name val="Times New Roman"/>
      <family val="1"/>
    </font>
    <font>
      <i/>
      <sz val="12"/>
      <color theme="3" tint="-0.2499700039625167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4" borderId="0" applyNumberFormat="0" applyBorder="0" applyAlignment="0" applyProtection="0"/>
  </cellStyleXfs>
  <cellXfs count="53">
    <xf numFmtId="0" fontId="0" fillId="0" borderId="0" xfId="0" applyAlignment="1">
      <alignment/>
    </xf>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2" fillId="0" borderId="0" xfId="0" applyFont="1" applyAlignment="1">
      <alignment vertical="center"/>
    </xf>
    <xf numFmtId="0" fontId="18" fillId="0" borderId="10" xfId="0" applyFont="1" applyBorder="1" applyAlignment="1">
      <alignment horizontal="center" vertical="center"/>
    </xf>
    <xf numFmtId="0" fontId="21" fillId="0" borderId="0" xfId="0" applyFont="1" applyAlignment="1">
      <alignment vertical="center"/>
    </xf>
    <xf numFmtId="49" fontId="18" fillId="0" borderId="10" xfId="0" applyNumberFormat="1" applyFont="1" applyBorder="1" applyAlignment="1">
      <alignment horizontal="center" vertical="top" wrapText="1"/>
    </xf>
    <xf numFmtId="0" fontId="21" fillId="0" borderId="0" xfId="0" applyFont="1" applyAlignment="1">
      <alignment horizontal="center"/>
    </xf>
    <xf numFmtId="0" fontId="19" fillId="24" borderId="10" xfId="0" applyNumberFormat="1" applyFont="1" applyFill="1" applyBorder="1" applyAlignment="1">
      <alignment horizontal="justify" vertical="center" wrapText="1"/>
    </xf>
    <xf numFmtId="4" fontId="19" fillId="24" borderId="10" xfId="0" applyNumberFormat="1" applyFont="1" applyFill="1" applyBorder="1" applyAlignment="1">
      <alignment horizontal="center" vertical="center"/>
    </xf>
    <xf numFmtId="0" fontId="22" fillId="0" borderId="0" xfId="0" applyFont="1" applyAlignment="1">
      <alignment horizontal="center" vertical="center"/>
    </xf>
    <xf numFmtId="0" fontId="19" fillId="0" borderId="10" xfId="0" applyNumberFormat="1"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left" vertical="center"/>
    </xf>
    <xf numFmtId="0" fontId="19" fillId="0" borderId="0" xfId="0" applyFont="1" applyAlignment="1">
      <alignment horizontal="center"/>
    </xf>
    <xf numFmtId="0" fontId="22" fillId="0" borderId="0" xfId="0" applyFont="1" applyAlignment="1">
      <alignment horizontal="left"/>
    </xf>
    <xf numFmtId="0" fontId="23" fillId="0" borderId="0" xfId="0" applyFont="1" applyAlignment="1">
      <alignment horizontal="right"/>
    </xf>
    <xf numFmtId="0" fontId="23"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18" fillId="0" borderId="0" xfId="0" applyFont="1" applyAlignment="1">
      <alignment horizontal="right"/>
    </xf>
    <xf numFmtId="0" fontId="18" fillId="25" borderId="10" xfId="0" applyFont="1" applyFill="1" applyBorder="1" applyAlignment="1">
      <alignment horizontal="justify" vertical="top" wrapText="1"/>
    </xf>
    <xf numFmtId="4" fontId="18"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left" vertical="center" wrapText="1"/>
    </xf>
    <xf numFmtId="4" fontId="19"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justify" vertical="center" wrapText="1"/>
    </xf>
    <xf numFmtId="4" fontId="19" fillId="0" borderId="10" xfId="0" applyNumberFormat="1" applyFont="1" applyBorder="1" applyAlignment="1">
      <alignment horizontal="center" vertical="center"/>
    </xf>
    <xf numFmtId="49" fontId="18" fillId="25" borderId="10" xfId="0" applyNumberFormat="1" applyFont="1" applyFill="1" applyBorder="1" applyAlignment="1">
      <alignment horizontal="justify" vertical="top" wrapText="1"/>
    </xf>
    <xf numFmtId="4" fontId="18" fillId="25" borderId="10" xfId="0" applyNumberFormat="1" applyFont="1" applyFill="1" applyBorder="1" applyAlignment="1">
      <alignment horizontal="center" vertical="center" wrapText="1"/>
    </xf>
    <xf numFmtId="0" fontId="18" fillId="0" borderId="10" xfId="0" applyFont="1" applyBorder="1" applyAlignment="1">
      <alignment horizontal="center"/>
    </xf>
    <xf numFmtId="4" fontId="33" fillId="25" borderId="10" xfId="0" applyNumberFormat="1" applyFont="1" applyFill="1" applyBorder="1" applyAlignment="1">
      <alignment horizontal="center" vertical="center" wrapText="1"/>
    </xf>
    <xf numFmtId="4" fontId="18" fillId="0" borderId="10" xfId="0" applyNumberFormat="1" applyFont="1" applyFill="1" applyBorder="1" applyAlignment="1" applyProtection="1">
      <alignment horizontal="center" vertical="center" shrinkToFit="1"/>
      <protection locked="0"/>
    </xf>
    <xf numFmtId="4" fontId="18" fillId="0" borderId="10" xfId="0" applyNumberFormat="1" applyFont="1" applyFill="1" applyBorder="1" applyAlignment="1">
      <alignment horizontal="center" vertical="center"/>
    </xf>
    <xf numFmtId="4" fontId="19" fillId="26" borderId="10" xfId="0" applyNumberFormat="1" applyFont="1" applyFill="1" applyBorder="1" applyAlignment="1">
      <alignment horizontal="center" vertical="center"/>
    </xf>
    <xf numFmtId="0" fontId="19" fillId="26" borderId="10" xfId="0" applyFont="1" applyFill="1" applyBorder="1" applyAlignment="1">
      <alignment horizontal="justify" vertical="center" wrapText="1"/>
    </xf>
    <xf numFmtId="0" fontId="18" fillId="25" borderId="10" xfId="0" applyFont="1" applyFill="1" applyBorder="1" applyAlignment="1">
      <alignment horizontal="justify" vertical="top"/>
    </xf>
    <xf numFmtId="0" fontId="19" fillId="26" borderId="10" xfId="0" applyFont="1" applyFill="1" applyBorder="1" applyAlignment="1">
      <alignment horizontal="justify" vertical="top" wrapText="1"/>
    </xf>
    <xf numFmtId="49" fontId="18" fillId="25" borderId="10" xfId="0" applyNumberFormat="1" applyFont="1" applyFill="1" applyBorder="1" applyAlignment="1">
      <alignment horizontal="justify" vertical="center" wrapText="1"/>
    </xf>
    <xf numFmtId="0" fontId="19" fillId="24" borderId="10" xfId="0" applyFont="1" applyFill="1" applyBorder="1" applyAlignment="1">
      <alignment horizontal="justify" vertical="top" wrapText="1"/>
    </xf>
    <xf numFmtId="49" fontId="19" fillId="24" borderId="10" xfId="0" applyNumberFormat="1" applyFont="1" applyFill="1" applyBorder="1" applyAlignment="1">
      <alignment horizontal="justify" vertical="center" wrapText="1"/>
    </xf>
    <xf numFmtId="0" fontId="18" fillId="0" borderId="0" xfId="0" applyFont="1" applyAlignment="1">
      <alignment horizontal="right" vertical="center"/>
    </xf>
    <xf numFmtId="4" fontId="24" fillId="0" borderId="0" xfId="0" applyNumberFormat="1" applyFont="1" applyAlignment="1">
      <alignment horizontal="center" vertical="center"/>
    </xf>
    <xf numFmtId="0" fontId="24" fillId="0" borderId="0" xfId="0" applyFont="1" applyAlignment="1">
      <alignment horizontal="center" vertical="center"/>
    </xf>
    <xf numFmtId="49" fontId="18" fillId="0" borderId="10" xfId="0" applyNumberFormat="1" applyFont="1" applyBorder="1" applyAlignment="1">
      <alignment horizontal="center" vertical="center" wrapText="1"/>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49" fontId="19" fillId="0" borderId="0" xfId="0" applyNumberFormat="1" applyFont="1" applyBorder="1" applyAlignment="1">
      <alignment horizontal="center" vertical="center" wrapText="1"/>
    </xf>
    <xf numFmtId="0" fontId="34" fillId="0" borderId="14" xfId="0" applyFont="1" applyFill="1" applyBorder="1" applyAlignment="1">
      <alignment horizontal="center" vertical="top" wrapText="1"/>
    </xf>
    <xf numFmtId="0" fontId="34" fillId="0" borderId="0" xfId="0" applyFont="1" applyFill="1" applyBorder="1" applyAlignment="1">
      <alignment vertical="top" wrapText="1"/>
    </xf>
    <xf numFmtId="0" fontId="21" fillId="0" borderId="0" xfId="0" applyFont="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E74"/>
  <sheetViews>
    <sheetView tabSelected="1" zoomScale="89" zoomScaleNormal="89" workbookViewId="0" topLeftCell="A1">
      <selection activeCell="H6" sqref="H6"/>
    </sheetView>
  </sheetViews>
  <sheetFormatPr defaultColWidth="9.140625" defaultRowHeight="15"/>
  <cols>
    <col min="1" max="1" width="123.00390625" style="3" customWidth="1"/>
    <col min="2" max="3" width="19.8515625" style="3" customWidth="1"/>
    <col min="4" max="4" width="19.7109375" style="3" customWidth="1"/>
    <col min="5" max="16384" width="9.140625" style="3" customWidth="1"/>
  </cols>
  <sheetData>
    <row r="2" spans="1:4" ht="20.25" customHeight="1">
      <c r="A2" s="1"/>
      <c r="B2" s="2"/>
      <c r="C2" s="42" t="s">
        <v>60</v>
      </c>
      <c r="D2" s="42"/>
    </row>
    <row r="3" spans="1:4" s="4" customFormat="1" ht="28.5" customHeight="1">
      <c r="A3" s="49" t="s">
        <v>40</v>
      </c>
      <c r="B3" s="49"/>
      <c r="C3" s="49"/>
      <c r="D3" s="49"/>
    </row>
    <row r="4" spans="1:5" ht="18" customHeight="1">
      <c r="A4" s="50" t="s">
        <v>61</v>
      </c>
      <c r="B4" s="50"/>
      <c r="C4" s="50"/>
      <c r="D4" s="50"/>
      <c r="E4" s="51"/>
    </row>
    <row r="5" spans="1:5" s="6" customFormat="1" ht="27.75" customHeight="1">
      <c r="A5" s="45" t="s">
        <v>2</v>
      </c>
      <c r="B5" s="46" t="s">
        <v>1</v>
      </c>
      <c r="C5" s="47"/>
      <c r="D5" s="48"/>
      <c r="E5" s="52"/>
    </row>
    <row r="6" spans="1:4" s="6" customFormat="1" ht="27.75" customHeight="1">
      <c r="A6" s="45"/>
      <c r="B6" s="5" t="s">
        <v>24</v>
      </c>
      <c r="C6" s="5" t="s">
        <v>37</v>
      </c>
      <c r="D6" s="5" t="s">
        <v>41</v>
      </c>
    </row>
    <row r="7" spans="1:4" s="8" customFormat="1" ht="22.5" customHeight="1">
      <c r="A7" s="7" t="s">
        <v>0</v>
      </c>
      <c r="B7" s="5">
        <v>2</v>
      </c>
      <c r="C7" s="5">
        <v>3</v>
      </c>
      <c r="D7" s="31">
        <v>4</v>
      </c>
    </row>
    <row r="8" spans="1:4" s="11" customFormat="1" ht="33.75" customHeight="1">
      <c r="A8" s="9" t="s">
        <v>20</v>
      </c>
      <c r="B8" s="10">
        <f>B9+B12+B28+B42</f>
        <v>420629329.58</v>
      </c>
      <c r="C8" s="10">
        <f>C9+C12+C28+C42</f>
        <v>285866056.95000005</v>
      </c>
      <c r="D8" s="10">
        <f>D9+D12+D28+D42</f>
        <v>283038086.65000004</v>
      </c>
    </row>
    <row r="9" spans="1:4" s="13" customFormat="1" ht="25.5" customHeight="1">
      <c r="A9" s="12" t="s">
        <v>4</v>
      </c>
      <c r="B9" s="28">
        <f>SUM(B10:B11)</f>
        <v>166446698.11</v>
      </c>
      <c r="C9" s="28">
        <f>SUM(C10:C11)</f>
        <v>109434300</v>
      </c>
      <c r="D9" s="28">
        <f>SUM(D10:D11)</f>
        <v>109117800</v>
      </c>
    </row>
    <row r="10" spans="1:4" s="6" customFormat="1" ht="47.25" customHeight="1">
      <c r="A10" s="29" t="s">
        <v>5</v>
      </c>
      <c r="B10" s="33">
        <v>120012000</v>
      </c>
      <c r="C10" s="34">
        <v>109434300</v>
      </c>
      <c r="D10" s="34">
        <v>109117800</v>
      </c>
    </row>
    <row r="11" spans="1:4" s="6" customFormat="1" ht="48" customHeight="1">
      <c r="A11" s="29" t="s">
        <v>6</v>
      </c>
      <c r="B11" s="32">
        <f>35019688.11+5038492+6376518</f>
        <v>46434698.11</v>
      </c>
      <c r="C11" s="32">
        <v>0</v>
      </c>
      <c r="D11" s="24">
        <v>0</v>
      </c>
    </row>
    <row r="12" spans="1:4" s="4" customFormat="1" ht="30" customHeight="1">
      <c r="A12" s="27" t="s">
        <v>21</v>
      </c>
      <c r="B12" s="26">
        <f>SUM(B13:B27)</f>
        <v>56279185.28</v>
      </c>
      <c r="C12" s="26">
        <f>SUM(C13:C27)</f>
        <v>24024393.869999997</v>
      </c>
      <c r="D12" s="26">
        <f>SUM(D13:D27)</f>
        <v>21454465.669999998</v>
      </c>
    </row>
    <row r="13" spans="1:4" s="4" customFormat="1" ht="57.75" customHeight="1">
      <c r="A13" s="23" t="s">
        <v>7</v>
      </c>
      <c r="B13" s="24">
        <v>595350</v>
      </c>
      <c r="C13" s="24">
        <v>595350</v>
      </c>
      <c r="D13" s="24">
        <v>595350</v>
      </c>
    </row>
    <row r="14" spans="1:4" s="4" customFormat="1" ht="96" customHeight="1">
      <c r="A14" s="23" t="s">
        <v>8</v>
      </c>
      <c r="B14" s="24">
        <f>2345721.71+945518.78</f>
        <v>3291240.49</v>
      </c>
      <c r="C14" s="24">
        <v>0</v>
      </c>
      <c r="D14" s="24">
        <v>0</v>
      </c>
    </row>
    <row r="15" spans="1:4" s="4" customFormat="1" ht="98.25" customHeight="1">
      <c r="A15" s="23" t="s">
        <v>9</v>
      </c>
      <c r="B15" s="24">
        <f>1270599+522207.19</f>
        <v>1792806.19</v>
      </c>
      <c r="C15" s="24">
        <v>0</v>
      </c>
      <c r="D15" s="24">
        <v>0</v>
      </c>
    </row>
    <row r="16" spans="1:4" s="4" customFormat="1" ht="91.5" customHeight="1">
      <c r="A16" s="23" t="s">
        <v>10</v>
      </c>
      <c r="B16" s="24">
        <f>5846597+422682.57</f>
        <v>6269279.57</v>
      </c>
      <c r="C16" s="24">
        <v>0</v>
      </c>
      <c r="D16" s="24">
        <v>0</v>
      </c>
    </row>
    <row r="17" spans="1:4" s="4" customFormat="1" ht="78" customHeight="1">
      <c r="A17" s="23" t="s">
        <v>19</v>
      </c>
      <c r="B17" s="24">
        <v>1565009</v>
      </c>
      <c r="C17" s="24">
        <v>0</v>
      </c>
      <c r="D17" s="24">
        <v>0</v>
      </c>
    </row>
    <row r="18" spans="1:4" s="4" customFormat="1" ht="68.25" customHeight="1">
      <c r="A18" s="23" t="s">
        <v>28</v>
      </c>
      <c r="B18" s="24">
        <v>8362827.86</v>
      </c>
      <c r="C18" s="24">
        <v>8362827.86</v>
      </c>
      <c r="D18" s="24">
        <v>8601507.89</v>
      </c>
    </row>
    <row r="19" spans="1:4" s="4" customFormat="1" ht="78" customHeight="1">
      <c r="A19" s="23" t="s">
        <v>44</v>
      </c>
      <c r="B19" s="24">
        <v>0</v>
      </c>
      <c r="C19" s="24">
        <v>2827808.09</v>
      </c>
      <c r="D19" s="24">
        <v>0</v>
      </c>
    </row>
    <row r="20" spans="1:4" s="4" customFormat="1" ht="78" customHeight="1">
      <c r="A20" s="23" t="s">
        <v>51</v>
      </c>
      <c r="B20" s="24">
        <f>10000000+1186164.3+1334916+1066259.7</f>
        <v>13587340</v>
      </c>
      <c r="C20" s="24">
        <v>0</v>
      </c>
      <c r="D20" s="24">
        <v>0</v>
      </c>
    </row>
    <row r="21" spans="1:4" s="4" customFormat="1" ht="80.25" customHeight="1">
      <c r="A21" s="23" t="s">
        <v>38</v>
      </c>
      <c r="B21" s="24">
        <v>400000</v>
      </c>
      <c r="C21" s="24">
        <v>0</v>
      </c>
      <c r="D21" s="24">
        <v>0</v>
      </c>
    </row>
    <row r="22" spans="1:4" s="4" customFormat="1" ht="72" customHeight="1">
      <c r="A22" s="23" t="s">
        <v>50</v>
      </c>
      <c r="B22" s="24">
        <f>11983406.04-1559787.06</f>
        <v>10423618.979999999</v>
      </c>
      <c r="C22" s="24">
        <v>11983406.04</v>
      </c>
      <c r="D22" s="24">
        <v>11983406.04</v>
      </c>
    </row>
    <row r="23" spans="1:4" s="4" customFormat="1" ht="48.75" customHeight="1">
      <c r="A23" s="23" t="s">
        <v>42</v>
      </c>
      <c r="B23" s="24">
        <f>26183.33-26183.33</f>
        <v>0</v>
      </c>
      <c r="C23" s="24">
        <v>174968.88</v>
      </c>
      <c r="D23" s="24">
        <v>194042.74</v>
      </c>
    </row>
    <row r="24" spans="1:4" s="4" customFormat="1" ht="66" customHeight="1">
      <c r="A24" s="23" t="s">
        <v>52</v>
      </c>
      <c r="B24" s="24">
        <f>227700-160528.5</f>
        <v>67171.5</v>
      </c>
      <c r="C24" s="24">
        <v>0</v>
      </c>
      <c r="D24" s="24">
        <v>0</v>
      </c>
    </row>
    <row r="25" spans="1:4" s="4" customFormat="1" ht="66" customHeight="1">
      <c r="A25" s="23" t="s">
        <v>58</v>
      </c>
      <c r="B25" s="24">
        <v>4453942.85</v>
      </c>
      <c r="C25" s="24">
        <v>0</v>
      </c>
      <c r="D25" s="24">
        <v>0</v>
      </c>
    </row>
    <row r="26" spans="1:4" s="4" customFormat="1" ht="74.25" customHeight="1">
      <c r="A26" s="23" t="s">
        <v>43</v>
      </c>
      <c r="B26" s="24">
        <v>80033</v>
      </c>
      <c r="C26" s="24">
        <v>80033</v>
      </c>
      <c r="D26" s="24">
        <v>80159</v>
      </c>
    </row>
    <row r="27" spans="1:4" s="4" customFormat="1" ht="55.5" customHeight="1">
      <c r="A27" s="23" t="s">
        <v>53</v>
      </c>
      <c r="B27" s="24">
        <v>5390565.84</v>
      </c>
      <c r="C27" s="24">
        <v>0</v>
      </c>
      <c r="D27" s="24">
        <v>0</v>
      </c>
    </row>
    <row r="28" spans="1:4" s="6" customFormat="1" ht="30" customHeight="1">
      <c r="A28" s="25" t="s">
        <v>3</v>
      </c>
      <c r="B28" s="26">
        <f>SUM(B29:B41)</f>
        <v>146605803.36999997</v>
      </c>
      <c r="C28" s="26">
        <f>SUM(C29:C41)</f>
        <v>141228625.85</v>
      </c>
      <c r="D28" s="26">
        <f>SUM(D29:D41)</f>
        <v>141287083.75000003</v>
      </c>
    </row>
    <row r="29" spans="1:4" ht="67.5" customHeight="1">
      <c r="A29" s="37" t="s">
        <v>11</v>
      </c>
      <c r="B29" s="24">
        <v>552309.61</v>
      </c>
      <c r="C29" s="24">
        <v>584194.85</v>
      </c>
      <c r="D29" s="24">
        <v>584194.85</v>
      </c>
    </row>
    <row r="30" spans="1:4" ht="68.25" customHeight="1">
      <c r="A30" s="23" t="s">
        <v>12</v>
      </c>
      <c r="B30" s="24">
        <v>10839</v>
      </c>
      <c r="C30" s="24">
        <v>11125.5</v>
      </c>
      <c r="D30" s="24">
        <v>11125.5</v>
      </c>
    </row>
    <row r="31" spans="1:4" ht="121.5" customHeight="1">
      <c r="A31" s="23" t="s">
        <v>13</v>
      </c>
      <c r="B31" s="24">
        <f>439140+64178</f>
        <v>503318</v>
      </c>
      <c r="C31" s="24">
        <v>439140</v>
      </c>
      <c r="D31" s="24">
        <v>439140</v>
      </c>
    </row>
    <row r="32" spans="1:4" ht="116.25" customHeight="1">
      <c r="A32" s="23" t="s">
        <v>23</v>
      </c>
      <c r="B32" s="24">
        <f>41540402+2285693</f>
        <v>43826095</v>
      </c>
      <c r="C32" s="24">
        <v>41965417</v>
      </c>
      <c r="D32" s="24">
        <v>41965417</v>
      </c>
    </row>
    <row r="33" spans="1:4" s="14" customFormat="1" ht="157.5" customHeight="1">
      <c r="A33" s="23" t="s">
        <v>14</v>
      </c>
      <c r="B33" s="30">
        <f>92407358.75-4123660.4</f>
        <v>88283698.35</v>
      </c>
      <c r="C33" s="30">
        <v>93557302</v>
      </c>
      <c r="D33" s="30">
        <v>93557302</v>
      </c>
    </row>
    <row r="34" spans="1:4" ht="87.75" customHeight="1">
      <c r="A34" s="23" t="s">
        <v>15</v>
      </c>
      <c r="B34" s="24">
        <v>56700</v>
      </c>
      <c r="C34" s="24">
        <v>56700</v>
      </c>
      <c r="D34" s="24">
        <v>56700</v>
      </c>
    </row>
    <row r="35" spans="1:4" ht="102" customHeight="1">
      <c r="A35" s="23" t="s">
        <v>16</v>
      </c>
      <c r="B35" s="24">
        <f>1241357.93-338778.21+39801.06</f>
        <v>942380.78</v>
      </c>
      <c r="C35" s="24">
        <v>752210.16</v>
      </c>
      <c r="D35" s="24">
        <v>752210.16</v>
      </c>
    </row>
    <row r="36" spans="1:4" ht="300" customHeight="1">
      <c r="A36" s="23" t="s">
        <v>45</v>
      </c>
      <c r="B36" s="24">
        <f>1410488.64-770679.36</f>
        <v>639809.2799999999</v>
      </c>
      <c r="C36" s="24">
        <v>1467082.32</v>
      </c>
      <c r="D36" s="24">
        <v>1525654.8</v>
      </c>
    </row>
    <row r="37" spans="1:4" ht="81" customHeight="1">
      <c r="A37" s="23" t="s">
        <v>18</v>
      </c>
      <c r="B37" s="24">
        <f>3973035+3775444.96+369307.48+1786561.07</f>
        <v>9904348.51</v>
      </c>
      <c r="C37" s="24">
        <v>2383821</v>
      </c>
      <c r="D37" s="24">
        <v>2383821</v>
      </c>
    </row>
    <row r="38" spans="1:4" ht="92.25" customHeight="1">
      <c r="A38" s="23" t="s">
        <v>25</v>
      </c>
      <c r="B38" s="24">
        <v>81855.62</v>
      </c>
      <c r="C38" s="24">
        <v>10635.58</v>
      </c>
      <c r="D38" s="24">
        <v>10635.58</v>
      </c>
    </row>
    <row r="39" spans="1:4" ht="120.75" customHeight="1">
      <c r="A39" s="23" t="s">
        <v>17</v>
      </c>
      <c r="B39" s="24">
        <v>101433.22</v>
      </c>
      <c r="C39" s="24">
        <v>0</v>
      </c>
      <c r="D39" s="24">
        <v>0</v>
      </c>
    </row>
    <row r="40" spans="1:4" ht="105" customHeight="1">
      <c r="A40" s="23" t="s">
        <v>27</v>
      </c>
      <c r="B40" s="24">
        <v>0</v>
      </c>
      <c r="C40" s="24">
        <v>997.44</v>
      </c>
      <c r="D40" s="24">
        <v>882.86</v>
      </c>
    </row>
    <row r="41" spans="1:4" ht="128.25" customHeight="1">
      <c r="A41" s="23" t="s">
        <v>59</v>
      </c>
      <c r="B41" s="24">
        <v>1703016</v>
      </c>
      <c r="C41" s="24">
        <v>0</v>
      </c>
      <c r="D41" s="24">
        <v>0</v>
      </c>
    </row>
    <row r="42" spans="1:4" ht="30.75" customHeight="1">
      <c r="A42" s="36" t="s">
        <v>26</v>
      </c>
      <c r="B42" s="35">
        <f>SUM(B43:B48)</f>
        <v>51297642.82</v>
      </c>
      <c r="C42" s="35">
        <f>SUM(C43:C46)</f>
        <v>11178737.23</v>
      </c>
      <c r="D42" s="35">
        <f>SUM(D43:D46)</f>
        <v>11178737.23</v>
      </c>
    </row>
    <row r="43" spans="1:4" ht="102.75" customHeight="1">
      <c r="A43" s="37" t="s">
        <v>46</v>
      </c>
      <c r="B43" s="24">
        <f>8358840+156240</f>
        <v>8515080</v>
      </c>
      <c r="C43" s="24">
        <v>8749440</v>
      </c>
      <c r="D43" s="24">
        <v>8749440</v>
      </c>
    </row>
    <row r="44" spans="1:4" ht="58.5" customHeight="1">
      <c r="A44" s="37" t="s">
        <v>48</v>
      </c>
      <c r="B44" s="24">
        <v>10000000</v>
      </c>
      <c r="C44" s="24">
        <v>0</v>
      </c>
      <c r="D44" s="24">
        <v>0</v>
      </c>
    </row>
    <row r="45" spans="1:4" ht="80.25" customHeight="1">
      <c r="A45" s="37" t="s">
        <v>47</v>
      </c>
      <c r="B45" s="24">
        <v>213533.43</v>
      </c>
      <c r="C45" s="24">
        <v>1683976</v>
      </c>
      <c r="D45" s="24">
        <v>1683976</v>
      </c>
    </row>
    <row r="46" spans="1:4" ht="292.5" customHeight="1">
      <c r="A46" s="23" t="s">
        <v>54</v>
      </c>
      <c r="B46" s="24">
        <f>745321.23-270691.84</f>
        <v>474629.38999999996</v>
      </c>
      <c r="C46" s="24">
        <v>745321.23</v>
      </c>
      <c r="D46" s="24">
        <v>745321.23</v>
      </c>
    </row>
    <row r="47" spans="1:4" ht="37.5" customHeight="1">
      <c r="A47" s="37" t="s">
        <v>55</v>
      </c>
      <c r="B47" s="24">
        <v>30922600</v>
      </c>
      <c r="C47" s="24">
        <v>0</v>
      </c>
      <c r="D47" s="24">
        <v>0</v>
      </c>
    </row>
    <row r="48" spans="1:4" ht="37.5" customHeight="1">
      <c r="A48" s="37" t="s">
        <v>57</v>
      </c>
      <c r="B48" s="24">
        <v>1171800</v>
      </c>
      <c r="C48" s="24">
        <v>0</v>
      </c>
      <c r="D48" s="24">
        <v>0</v>
      </c>
    </row>
    <row r="49" spans="1:4" ht="39.75" customHeight="1">
      <c r="A49" s="38" t="s">
        <v>29</v>
      </c>
      <c r="B49" s="35">
        <f>B50</f>
        <v>523786</v>
      </c>
      <c r="C49" s="35">
        <f>C50</f>
        <v>559005</v>
      </c>
      <c r="D49" s="35">
        <f>D50</f>
        <v>555405</v>
      </c>
    </row>
    <row r="50" spans="1:4" ht="84.75" customHeight="1">
      <c r="A50" s="23" t="s">
        <v>30</v>
      </c>
      <c r="B50" s="24">
        <f>SUM(B51:B58)</f>
        <v>523786</v>
      </c>
      <c r="C50" s="24">
        <f>SUM(C51:C58)</f>
        <v>559005</v>
      </c>
      <c r="D50" s="24">
        <f>SUM(D51:D58)</f>
        <v>555405</v>
      </c>
    </row>
    <row r="51" spans="1:4" ht="37.5" customHeight="1" hidden="1">
      <c r="A51" s="39" t="s">
        <v>36</v>
      </c>
      <c r="B51" s="24">
        <v>0</v>
      </c>
      <c r="C51" s="24">
        <v>0</v>
      </c>
      <c r="D51" s="24">
        <v>0</v>
      </c>
    </row>
    <row r="52" spans="1:4" ht="37.5" customHeight="1">
      <c r="A52" s="39" t="s">
        <v>36</v>
      </c>
      <c r="B52" s="24">
        <v>3600</v>
      </c>
      <c r="C52" s="24">
        <v>3600</v>
      </c>
      <c r="D52" s="24">
        <f>3600-3600</f>
        <v>0</v>
      </c>
    </row>
    <row r="53" spans="1:4" ht="30.75" customHeight="1">
      <c r="A53" s="39" t="s">
        <v>31</v>
      </c>
      <c r="B53" s="24">
        <f>310948+7266</f>
        <v>318214</v>
      </c>
      <c r="C53" s="24">
        <f>310948+29065</f>
        <v>340013</v>
      </c>
      <c r="D53" s="24">
        <v>340013</v>
      </c>
    </row>
    <row r="54" spans="1:4" ht="31.5" customHeight="1">
      <c r="A54" s="39" t="s">
        <v>32</v>
      </c>
      <c r="B54" s="24">
        <f>49375+1118</f>
        <v>50493</v>
      </c>
      <c r="C54" s="24">
        <f>49375+4473</f>
        <v>53848</v>
      </c>
      <c r="D54" s="24">
        <v>53848</v>
      </c>
    </row>
    <row r="55" spans="1:4" ht="30.75" customHeight="1">
      <c r="A55" s="39" t="s">
        <v>33</v>
      </c>
      <c r="B55" s="24">
        <f>49375+1118</f>
        <v>50493</v>
      </c>
      <c r="C55" s="24">
        <f>49375+4473</f>
        <v>53848</v>
      </c>
      <c r="D55" s="24">
        <v>53848</v>
      </c>
    </row>
    <row r="56" spans="1:4" ht="36.75" customHeight="1">
      <c r="A56" s="39" t="s">
        <v>34</v>
      </c>
      <c r="B56" s="24">
        <f>49375+1118</f>
        <v>50493</v>
      </c>
      <c r="C56" s="24">
        <f>49375+4473</f>
        <v>53848</v>
      </c>
      <c r="D56" s="24">
        <v>53848</v>
      </c>
    </row>
    <row r="57" spans="1:4" ht="37.5" customHeight="1" hidden="1">
      <c r="A57" s="40" t="s">
        <v>35</v>
      </c>
      <c r="B57" s="10">
        <v>0</v>
      </c>
      <c r="C57" s="10">
        <v>0</v>
      </c>
      <c r="D57" s="10">
        <v>0</v>
      </c>
    </row>
    <row r="58" spans="1:4" ht="37.5" customHeight="1">
      <c r="A58" s="39" t="s">
        <v>39</v>
      </c>
      <c r="B58" s="24">
        <f>49375+1118</f>
        <v>50493</v>
      </c>
      <c r="C58" s="24">
        <f>49375+4473</f>
        <v>53848</v>
      </c>
      <c r="D58" s="24">
        <v>53848</v>
      </c>
    </row>
    <row r="59" spans="1:4" ht="37.5" customHeight="1">
      <c r="A59" s="41" t="s">
        <v>35</v>
      </c>
      <c r="B59" s="10">
        <f>SUM(B60:B61)</f>
        <v>192100.36</v>
      </c>
      <c r="C59" s="10">
        <f>C60</f>
        <v>0</v>
      </c>
      <c r="D59" s="10">
        <f>D60</f>
        <v>0</v>
      </c>
    </row>
    <row r="60" spans="1:4" ht="40.5" customHeight="1">
      <c r="A60" s="39" t="s">
        <v>49</v>
      </c>
      <c r="B60" s="24">
        <f>60000+50000</f>
        <v>110000</v>
      </c>
      <c r="C60" s="24">
        <v>0</v>
      </c>
      <c r="D60" s="24">
        <v>0</v>
      </c>
    </row>
    <row r="61" spans="1:4" ht="40.5" customHeight="1">
      <c r="A61" s="39" t="s">
        <v>56</v>
      </c>
      <c r="B61" s="24">
        <f>21700.12+43400.24+17000</f>
        <v>82100.36</v>
      </c>
      <c r="C61" s="24">
        <v>0</v>
      </c>
      <c r="D61" s="24">
        <v>0</v>
      </c>
    </row>
    <row r="62" spans="1:4" s="15" customFormat="1" ht="36.75" customHeight="1">
      <c r="A62" s="9" t="s">
        <v>22</v>
      </c>
      <c r="B62" s="10">
        <f>B8+B49+B57+B59</f>
        <v>421345215.94</v>
      </c>
      <c r="C62" s="10">
        <f>C8+C49+C57+C59</f>
        <v>286425061.95000005</v>
      </c>
      <c r="D62" s="10">
        <f>D8+D49+D57+D59</f>
        <v>283593491.65000004</v>
      </c>
    </row>
    <row r="63" spans="1:4" s="17" customFormat="1" ht="19.5" customHeight="1">
      <c r="A63" s="16"/>
      <c r="C63" s="22"/>
      <c r="D63" s="22"/>
    </row>
    <row r="64" s="19" customFormat="1" ht="19.5" customHeight="1">
      <c r="A64" s="18"/>
    </row>
    <row r="65" ht="18.75">
      <c r="A65" s="16"/>
    </row>
    <row r="66" ht="18.75">
      <c r="A66" s="16"/>
    </row>
    <row r="67" spans="1:2" s="20" customFormat="1" ht="15.75">
      <c r="A67" s="18"/>
      <c r="B67" s="43"/>
    </row>
    <row r="68" spans="1:2" s="20" customFormat="1" ht="15.75">
      <c r="A68" s="18"/>
      <c r="B68" s="44"/>
    </row>
    <row r="69" spans="1:2" s="20" customFormat="1" ht="15.75">
      <c r="A69" s="18"/>
      <c r="B69" s="21"/>
    </row>
    <row r="70" s="20" customFormat="1" ht="15.75">
      <c r="A70" s="18"/>
    </row>
    <row r="71" ht="18.75">
      <c r="A71" s="16"/>
    </row>
    <row r="72" ht="18.75">
      <c r="A72" s="16"/>
    </row>
    <row r="73" ht="18.75">
      <c r="A73" s="16"/>
    </row>
    <row r="74" ht="18.75">
      <c r="A74" s="16"/>
    </row>
  </sheetData>
  <sheetProtection selectLockedCells="1" selectUnlockedCells="1"/>
  <mergeCells count="6">
    <mergeCell ref="A4:D4"/>
    <mergeCell ref="C2:D2"/>
    <mergeCell ref="B67:B68"/>
    <mergeCell ref="A5:A6"/>
    <mergeCell ref="B5:D5"/>
    <mergeCell ref="A3:D3"/>
  </mergeCells>
  <printOptions/>
  <pageMargins left="1.062992125984252" right="0.8661417322834646" top="0.5905511811023623" bottom="0.5905511811023623" header="0" footer="0.5118110236220472"/>
  <pageSetup fitToHeight="0" fitToWidth="1" horizontalDpi="300" verticalDpi="3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Пинаева</cp:lastModifiedBy>
  <cp:lastPrinted>2023-12-26T06:24:16Z</cp:lastPrinted>
  <dcterms:created xsi:type="dcterms:W3CDTF">2015-11-12T13:52:25Z</dcterms:created>
  <dcterms:modified xsi:type="dcterms:W3CDTF">2023-12-26T06:34:48Z</dcterms:modified>
  <cp:category/>
  <cp:version/>
  <cp:contentType/>
  <cp:contentStatus/>
</cp:coreProperties>
</file>