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2022-2024\На сайт аналитич таблицы\"/>
    </mc:Choice>
  </mc:AlternateContent>
  <bookViews>
    <workbookView xWindow="0" yWindow="0" windowWidth="28800" windowHeight="11835"/>
  </bookViews>
  <sheets>
    <sheet name="Документ" sheetId="2" r:id="rId1"/>
  </sheets>
  <definedNames>
    <definedName name="_xlnm.Print_Titles" localSheetId="0">Документ!$4:$4</definedName>
  </definedNames>
  <calcPr calcId="152511"/>
</workbook>
</file>

<file path=xl/calcChain.xml><?xml version="1.0" encoding="utf-8"?>
<calcChain xmlns="http://schemas.openxmlformats.org/spreadsheetml/2006/main">
  <c r="K28" i="2" l="1"/>
  <c r="K24" i="2"/>
  <c r="H24" i="2"/>
  <c r="H28" i="2"/>
  <c r="H36" i="2"/>
  <c r="F8" i="2" l="1"/>
  <c r="F9" i="2"/>
  <c r="F10" i="2"/>
  <c r="F11" i="2"/>
  <c r="F13" i="2"/>
  <c r="F15" i="2"/>
  <c r="F18" i="2"/>
  <c r="F19" i="2"/>
  <c r="F20" i="2"/>
  <c r="F21" i="2"/>
  <c r="F23" i="2"/>
  <c r="F24" i="2"/>
  <c r="F25" i="2"/>
  <c r="F27" i="2"/>
  <c r="F28" i="2"/>
  <c r="F29" i="2"/>
  <c r="F30" i="2"/>
  <c r="F31" i="2"/>
  <c r="F32" i="2"/>
  <c r="F34" i="2"/>
  <c r="F36" i="2"/>
  <c r="F37" i="2"/>
  <c r="F38" i="2"/>
  <c r="F40" i="2"/>
  <c r="K39" i="2" l="1"/>
  <c r="H39" i="2"/>
  <c r="D39" i="2"/>
  <c r="E39" i="2"/>
  <c r="G39" i="2" s="1"/>
  <c r="C39" i="2"/>
  <c r="K35" i="2"/>
  <c r="H35" i="2"/>
  <c r="D35" i="2"/>
  <c r="E35" i="2"/>
  <c r="C35" i="2"/>
  <c r="K33" i="2"/>
  <c r="H33" i="2"/>
  <c r="D33" i="2"/>
  <c r="E33" i="2"/>
  <c r="C33" i="2"/>
  <c r="F33" i="2" s="1"/>
  <c r="K26" i="2"/>
  <c r="H26" i="2"/>
  <c r="D26" i="2"/>
  <c r="E26" i="2"/>
  <c r="C26" i="2"/>
  <c r="K22" i="2"/>
  <c r="H22" i="2"/>
  <c r="D22" i="2"/>
  <c r="E22" i="2"/>
  <c r="C22" i="2"/>
  <c r="K16" i="2"/>
  <c r="H16" i="2"/>
  <c r="D16" i="2"/>
  <c r="E16" i="2"/>
  <c r="C16" i="2"/>
  <c r="K14" i="2"/>
  <c r="H14" i="2"/>
  <c r="J14" i="2" s="1"/>
  <c r="D14" i="2"/>
  <c r="E14" i="2"/>
  <c r="G14" i="2" s="1"/>
  <c r="C14" i="2"/>
  <c r="F14" i="2" s="1"/>
  <c r="K6" i="2"/>
  <c r="H6" i="2"/>
  <c r="D6" i="2"/>
  <c r="E6" i="2"/>
  <c r="C6" i="2"/>
  <c r="M7" i="2"/>
  <c r="M8" i="2"/>
  <c r="M9" i="2"/>
  <c r="M11" i="2"/>
  <c r="M12" i="2"/>
  <c r="M13" i="2"/>
  <c r="M15" i="2"/>
  <c r="M17" i="2"/>
  <c r="M19" i="2"/>
  <c r="M20" i="2"/>
  <c r="M21" i="2"/>
  <c r="M23" i="2"/>
  <c r="M24" i="2"/>
  <c r="M25" i="2"/>
  <c r="M27" i="2"/>
  <c r="M28" i="2"/>
  <c r="M29" i="2"/>
  <c r="M30" i="2"/>
  <c r="M31" i="2"/>
  <c r="M32" i="2"/>
  <c r="M34" i="2"/>
  <c r="M36" i="2"/>
  <c r="M38" i="2"/>
  <c r="M40" i="2"/>
  <c r="L7" i="2"/>
  <c r="L8" i="2"/>
  <c r="L9" i="2"/>
  <c r="L10" i="2"/>
  <c r="L11" i="2"/>
  <c r="L13" i="2"/>
  <c r="L15" i="2"/>
  <c r="L18" i="2"/>
  <c r="L19" i="2"/>
  <c r="L20" i="2"/>
  <c r="L21" i="2"/>
  <c r="L23" i="2"/>
  <c r="L24" i="2"/>
  <c r="L25" i="2"/>
  <c r="L27" i="2"/>
  <c r="L28" i="2"/>
  <c r="L29" i="2"/>
  <c r="L30" i="2"/>
  <c r="L31" i="2"/>
  <c r="L32" i="2"/>
  <c r="L34" i="2"/>
  <c r="L36" i="2"/>
  <c r="L37" i="2"/>
  <c r="L38" i="2"/>
  <c r="L40" i="2"/>
  <c r="J7" i="2"/>
  <c r="J8" i="2"/>
  <c r="J9" i="2"/>
  <c r="J11" i="2"/>
  <c r="J12" i="2"/>
  <c r="J13" i="2"/>
  <c r="J15" i="2"/>
  <c r="J17" i="2"/>
  <c r="J19" i="2"/>
  <c r="J20" i="2"/>
  <c r="J23" i="2"/>
  <c r="J24" i="2"/>
  <c r="J25" i="2"/>
  <c r="J27" i="2"/>
  <c r="J28" i="2"/>
  <c r="J29" i="2"/>
  <c r="J30" i="2"/>
  <c r="J31" i="2"/>
  <c r="J32" i="2"/>
  <c r="J34" i="2"/>
  <c r="J36" i="2"/>
  <c r="J38" i="2"/>
  <c r="J40" i="2"/>
  <c r="I7" i="2"/>
  <c r="I8" i="2"/>
  <c r="I9" i="2"/>
  <c r="I10" i="2"/>
  <c r="I11" i="2"/>
  <c r="I13" i="2"/>
  <c r="I15" i="2"/>
  <c r="I18" i="2"/>
  <c r="I19" i="2"/>
  <c r="I20" i="2"/>
  <c r="I23" i="2"/>
  <c r="I24" i="2"/>
  <c r="I25" i="2"/>
  <c r="I27" i="2"/>
  <c r="I28" i="2"/>
  <c r="I29" i="2"/>
  <c r="I30" i="2"/>
  <c r="I31" i="2"/>
  <c r="I32" i="2"/>
  <c r="I34" i="2"/>
  <c r="I36" i="2"/>
  <c r="I37" i="2"/>
  <c r="I38" i="2"/>
  <c r="I40" i="2"/>
  <c r="G7" i="2"/>
  <c r="G8" i="2"/>
  <c r="G9" i="2"/>
  <c r="G11" i="2"/>
  <c r="G12" i="2"/>
  <c r="G13" i="2"/>
  <c r="G15" i="2"/>
  <c r="G17" i="2"/>
  <c r="G19" i="2"/>
  <c r="G20" i="2"/>
  <c r="G21" i="2"/>
  <c r="G23" i="2"/>
  <c r="G24" i="2"/>
  <c r="G25" i="2"/>
  <c r="G27" i="2"/>
  <c r="G28" i="2"/>
  <c r="G29" i="2"/>
  <c r="G30" i="2"/>
  <c r="G31" i="2"/>
  <c r="G32" i="2"/>
  <c r="G34" i="2"/>
  <c r="G36" i="2"/>
  <c r="G38" i="2"/>
  <c r="G40" i="2"/>
  <c r="F7" i="2"/>
  <c r="M22" i="2" l="1"/>
  <c r="F16" i="2"/>
  <c r="F39" i="2"/>
  <c r="J35" i="2"/>
  <c r="F35" i="2"/>
  <c r="G33" i="2"/>
  <c r="F26" i="2"/>
  <c r="M14" i="2"/>
  <c r="I35" i="2"/>
  <c r="L35" i="2"/>
  <c r="L22" i="2"/>
  <c r="F22" i="2"/>
  <c r="G35" i="2"/>
  <c r="J33" i="2"/>
  <c r="M33" i="2"/>
  <c r="M26" i="2"/>
  <c r="G26" i="2"/>
  <c r="G22" i="2"/>
  <c r="L26" i="2"/>
  <c r="J39" i="2"/>
  <c r="M39" i="2"/>
  <c r="J26" i="2"/>
  <c r="J16" i="2"/>
  <c r="D41" i="2"/>
  <c r="M16" i="2"/>
  <c r="G16" i="2"/>
  <c r="G6" i="2"/>
  <c r="M35" i="2"/>
  <c r="L16" i="2"/>
  <c r="K41" i="2"/>
  <c r="M6" i="2"/>
  <c r="I33" i="2"/>
  <c r="I16" i="2"/>
  <c r="H41" i="2"/>
  <c r="J6" i="2"/>
  <c r="E41" i="2"/>
  <c r="L39" i="2"/>
  <c r="L33" i="2"/>
  <c r="C41" i="2"/>
  <c r="I22" i="2"/>
  <c r="I14" i="2"/>
  <c r="F6" i="2"/>
  <c r="L6" i="2"/>
  <c r="I6" i="2"/>
  <c r="I39" i="2"/>
  <c r="I26" i="2"/>
  <c r="J22" i="2"/>
  <c r="L14" i="2"/>
  <c r="I21" i="2"/>
  <c r="J21" i="2"/>
  <c r="F41" i="2" l="1"/>
  <c r="G41" i="2"/>
  <c r="J41" i="2"/>
  <c r="M41" i="2"/>
  <c r="I41" i="2"/>
  <c r="L41" i="2"/>
</calcChain>
</file>

<file path=xl/sharedStrings.xml><?xml version="1.0" encoding="utf-8"?>
<sst xmlns="http://schemas.openxmlformats.org/spreadsheetml/2006/main" count="92" uniqueCount="92">
  <si>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</si>
  <si>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</si>
  <si>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</si>
  <si>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</si>
  <si>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</si>
  <si>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</si>
  <si>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</si>
  <si>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</si>
  <si>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</si>
  <si>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</si>
  <si>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</si>
  <si>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</si>
  <si>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</si>
  <si>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</si>
  <si>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</si>
  <si>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</si>
  <si>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</si>
  <si>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</si>
  <si>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</si>
  <si>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</si>
  <si>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</si>
  <si>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</si>
  <si>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</si>
  <si>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</si>
  <si>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</si>
  <si>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</si>
  <si>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</si>
  <si>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</si>
  <si>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</si>
  <si>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</si>
  <si>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</si>
  <si>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</si>
  <si>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</si>
  <si>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</si>
  <si>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</si>
  <si>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</si>
  <si>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</si>
  <si>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</si>
  <si>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</si>
  <si>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</si>
  <si>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</si>
  <si>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</si>
  <si>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</si>
  <si>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</si>
  <si>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</si>
  <si>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</si>
  <si>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</si>
  <si>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</si>
  <si>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</si>
  <si>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</si>
  <si>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</si>
  <si>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</si>
  <si>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</si>
  <si>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</si>
  <si>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</si>
  <si>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</si>
  <si>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</si>
  <si>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</si>
  <si>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</si>
  <si>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</si>
  <si>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</si>
  <si>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</si>
  <si>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</si>
  <si>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</si>
  <si>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</si>
  <si>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</si>
  <si>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</si>
  <si>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</si>
  <si>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</si>
  <si>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</si>
  <si>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</si>
  <si>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</si>
  <si>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</si>
  <si>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</si>
  <si>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</si>
  <si>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</si>
  <si>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</si>
  <si>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</si>
  <si>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(руб.)</t>
  </si>
  <si>
    <t>Проект на 2022 год</t>
  </si>
  <si>
    <t>Проект на 2023 год</t>
  </si>
  <si>
    <t>Молодежная политика и оздоровление детей</t>
  </si>
  <si>
    <t>Расходы бюджета Южского муниципального района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</si>
  <si>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</si>
  <si>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</si>
  <si>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>2022 год к исполнению за 2020 год</t>
  </si>
  <si>
    <t>2022 год к ожидаемому исполнению за 2021 год</t>
  </si>
  <si>
    <t>2023 год к исполнению за 2020 год</t>
  </si>
  <si>
    <t>2023 год к ожидаемому исполнению за 2021 год</t>
  </si>
  <si>
    <t>Проект на 2024 год</t>
  </si>
  <si>
    <t>2024 год к исполнению за 2020 год</t>
  </si>
  <si>
    <t>2024 год к ожидаемому исполнению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</si>
</sst>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6" fillId="0" borderId="1" xfId="2" applyFont="1" applyAlignment="1">
      <alignment horizontal="right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9" fillId="0" borderId="2" xfId="4" applyNumberFormat="1" applyFont="1" applyAlignment="1" applyProtection="1">
      <alignment vertical="top" wrapText="1"/>
    </xf>
    <xf numFmtId="0" fontId="9" fillId="0" borderId="2" xfId="4" applyNumberFormat="1" applyFont="1" applyAlignment="1" applyProtection="1">
      <alignment horizontal="center" vertical="top" wrapText="1"/>
    </xf>
    <xf numFmtId="0" fontId="10" fillId="0" borderId="2" xfId="4" applyNumberFormat="1" applyFont="1" applyAlignment="1" applyProtection="1">
      <alignment vertical="top" wrapText="1"/>
    </xf>
    <xf numFmtId="0" fontId="10" fillId="0" borderId="2" xfId="4" applyNumberFormat="1" applyFont="1" applyAlignment="1" applyProtection="1">
      <alignment horizontal="center" vertical="center" wrapText="1"/>
    </xf>
    <xf numFmtId="0" fontId="9" fillId="0" borderId="2" xfId="4" applyNumberFormat="1" applyFont="1" applyAlignment="1" applyProtection="1">
      <alignment horizontal="center" vertical="center" wrapText="1"/>
    </xf>
    <xf numFmtId="49" fontId="10" fillId="0" borderId="2" xfId="4" applyNumberFormat="1" applyFont="1" applyAlignment="1" applyProtection="1">
      <alignment horizontal="center" vertical="center" wrapText="1"/>
    </xf>
    <xf numFmtId="4" fontId="9" fillId="0" borderId="2" xfId="6" applyNumberFormat="1" applyFont="1" applyFill="1" applyAlignment="1" applyProtection="1">
      <alignment horizontal="center" vertical="top" shrinkToFit="1"/>
    </xf>
    <xf numFmtId="4" fontId="9" fillId="0" borderId="2" xfId="29" applyNumberFormat="1" applyFont="1" applyFill="1" applyBorder="1" applyAlignment="1" applyProtection="1">
      <alignment horizontal="center" vertical="top" shrinkToFit="1"/>
    </xf>
    <xf numFmtId="4" fontId="10" fillId="0" borderId="2" xfId="6" applyNumberFormat="1" applyFont="1" applyFill="1" applyAlignment="1" applyProtection="1">
      <alignment horizontal="center" vertical="center" shrinkToFit="1"/>
    </xf>
    <xf numFmtId="4" fontId="10" fillId="0" borderId="2" xfId="29" applyNumberFormat="1" applyFont="1" applyFill="1" applyBorder="1" applyAlignment="1" applyProtection="1">
      <alignment horizontal="center" vertical="center" shrinkToFit="1"/>
    </xf>
    <xf numFmtId="4" fontId="9" fillId="0" borderId="2" xfId="6" applyNumberFormat="1" applyFont="1" applyFill="1" applyAlignment="1" applyProtection="1">
      <alignment horizontal="center" vertical="center" shrinkToFit="1"/>
    </xf>
    <xf numFmtId="4" fontId="9" fillId="0" borderId="2" xfId="29" applyNumberFormat="1" applyFont="1" applyFill="1" applyBorder="1" applyAlignment="1" applyProtection="1">
      <alignment horizontal="center" vertical="center" shrinkToFit="1"/>
    </xf>
    <xf numFmtId="4" fontId="10" fillId="0" borderId="2" xfId="5" applyNumberFormat="1" applyFont="1" applyFill="1" applyAlignment="1" applyProtection="1">
      <alignment horizontal="center" vertical="center" shrinkToFit="1"/>
    </xf>
    <xf numFmtId="4" fontId="9" fillId="0" borderId="6" xfId="9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9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8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>
      <pane ySplit="4" topLeftCell="A5" activePane="bottomLeft" state="frozen"/>
      <selection pane="bottomLeft" activeCell="M9" sqref="M9"/>
    </sheetView>
  </sheetViews>
  <sheetFormatPr defaultRowHeight="15" outlineLevelRow="1" x14ac:dyDescent="0.25"/>
  <cols>
    <col min="1" max="1" width="52.42578125" style="9" customWidth="1"/>
    <col min="2" max="2" width="10" style="9" customWidth="1"/>
    <col min="3" max="3" width="14" style="1" customWidth="1"/>
    <col min="4" max="4" width="16.5703125" style="1" customWidth="1"/>
    <col min="5" max="6" width="13.7109375" style="1" customWidth="1"/>
    <col min="7" max="7" width="15" style="1" customWidth="1"/>
    <col min="8" max="13" width="13.140625" style="1" customWidth="1"/>
    <col min="14" max="16384" width="9.140625" style="1"/>
  </cols>
  <sheetData>
    <row r="1" spans="1:13" ht="33" customHeight="1" x14ac:dyDescent="0.25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4.5" customHeight="1" x14ac:dyDescent="0.25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"/>
      <c r="M2" s="2"/>
    </row>
    <row r="3" spans="1:13" ht="12" customHeight="1" x14ac:dyDescent="0.25">
      <c r="A3" s="7"/>
      <c r="B3" s="7"/>
      <c r="C3" s="6"/>
      <c r="D3" s="6"/>
      <c r="E3" s="6"/>
      <c r="F3" s="6"/>
      <c r="G3" s="6"/>
      <c r="H3" s="6"/>
      <c r="I3" s="6"/>
      <c r="J3" s="6"/>
      <c r="L3" s="6"/>
      <c r="M3" s="10" t="s">
        <v>78</v>
      </c>
    </row>
    <row r="4" spans="1:13" ht="49.5" customHeight="1" x14ac:dyDescent="0.25">
      <c r="A4" s="11" t="s">
        <v>68</v>
      </c>
      <c r="B4" s="11" t="s">
        <v>34</v>
      </c>
      <c r="C4" s="5" t="s">
        <v>83</v>
      </c>
      <c r="D4" s="5" t="s">
        <v>84</v>
      </c>
      <c r="E4" s="5" t="s">
        <v>79</v>
      </c>
      <c r="F4" s="5" t="s">
        <v>85</v>
      </c>
      <c r="G4" s="5" t="s">
        <v>86</v>
      </c>
      <c r="H4" s="5" t="s">
        <v>80</v>
      </c>
      <c r="I4" s="5" t="s">
        <v>87</v>
      </c>
      <c r="J4" s="5" t="s">
        <v>88</v>
      </c>
      <c r="K4" s="5" t="s">
        <v>89</v>
      </c>
      <c r="L4" s="5" t="s">
        <v>90</v>
      </c>
      <c r="M4" s="5" t="s">
        <v>91</v>
      </c>
    </row>
    <row r="5" spans="1:13" ht="14.25" customHeight="1" x14ac:dyDescent="0.25">
      <c r="A5" s="8">
        <v>1</v>
      </c>
      <c r="B5" s="8">
        <v>2</v>
      </c>
      <c r="C5" s="4">
        <v>3</v>
      </c>
      <c r="D5" s="4">
        <v>4</v>
      </c>
      <c r="E5" s="4">
        <v>5</v>
      </c>
      <c r="F5" s="4" t="s">
        <v>62</v>
      </c>
      <c r="G5" s="4" t="s">
        <v>63</v>
      </c>
      <c r="H5" s="4">
        <v>8</v>
      </c>
      <c r="I5" s="4" t="s">
        <v>64</v>
      </c>
      <c r="J5" s="4" t="s">
        <v>65</v>
      </c>
      <c r="K5" s="4">
        <v>11</v>
      </c>
      <c r="L5" s="4" t="s">
        <v>66</v>
      </c>
      <c r="M5" s="4" t="s">
        <v>67</v>
      </c>
    </row>
    <row r="6" spans="1:13" x14ac:dyDescent="0.25">
      <c r="A6" s="13" t="s">
        <v>70</v>
      </c>
      <c r="B6" s="14" t="s">
        <v>0</v>
      </c>
      <c r="C6" s="19">
        <f>SUM(C7:C13)</f>
        <v>59147836.640000001</v>
      </c>
      <c r="D6" s="19">
        <f t="shared" ref="D6:E6" si="0">SUM(D7:D13)</f>
        <v>65601704.100000001</v>
      </c>
      <c r="E6" s="19">
        <f t="shared" si="0"/>
        <v>67405438.170000002</v>
      </c>
      <c r="F6" s="20">
        <f>E6/C6*100</f>
        <v>113.96095275683442</v>
      </c>
      <c r="G6" s="20">
        <f>E6/D6*100</f>
        <v>102.74952319416958</v>
      </c>
      <c r="H6" s="19">
        <f>SUM(H7:H13)</f>
        <v>49219677.240000002</v>
      </c>
      <c r="I6" s="20">
        <f>H6/C6*100</f>
        <v>83.214670283839482</v>
      </c>
      <c r="J6" s="20">
        <f>H6/D6*100</f>
        <v>75.028046779047003</v>
      </c>
      <c r="K6" s="19">
        <f>SUM(K7:K13)</f>
        <v>48847764.219999999</v>
      </c>
      <c r="L6" s="20">
        <f>K6/C6*100</f>
        <v>82.585884784441362</v>
      </c>
      <c r="M6" s="20">
        <f>K6/D6*100</f>
        <v>74.461120926887631</v>
      </c>
    </row>
    <row r="7" spans="1:13" ht="45" outlineLevel="1" x14ac:dyDescent="0.25">
      <c r="A7" s="15" t="s">
        <v>69</v>
      </c>
      <c r="B7" s="16" t="s">
        <v>1</v>
      </c>
      <c r="C7" s="21">
        <v>1899176.73</v>
      </c>
      <c r="D7" s="21">
        <v>2000911.72</v>
      </c>
      <c r="E7" s="21">
        <v>1408869.05</v>
      </c>
      <c r="F7" s="22">
        <f t="shared" ref="F7:F41" si="1">E7/C7*100</f>
        <v>74.183146188822562</v>
      </c>
      <c r="G7" s="22">
        <f t="shared" ref="G7:G41" si="2">E7/D7*100</f>
        <v>70.411354779810083</v>
      </c>
      <c r="H7" s="21">
        <v>1083311.29</v>
      </c>
      <c r="I7" s="22">
        <f t="shared" ref="I7:I41" si="3">H7/C7*100</f>
        <v>57.041099592664033</v>
      </c>
      <c r="J7" s="22">
        <f t="shared" ref="J7:J41" si="4">H7/D7*100</f>
        <v>54.140883836694208</v>
      </c>
      <c r="K7" s="21">
        <v>1083311.29</v>
      </c>
      <c r="L7" s="22">
        <f t="shared" ref="L7:L41" si="5">K7/C7*100</f>
        <v>57.041099592664033</v>
      </c>
      <c r="M7" s="22">
        <f t="shared" ref="M7:M41" si="6">K7/D7*100</f>
        <v>54.140883836694208</v>
      </c>
    </row>
    <row r="8" spans="1:13" ht="45" outlineLevel="1" x14ac:dyDescent="0.25">
      <c r="A8" s="15" t="s">
        <v>71</v>
      </c>
      <c r="B8" s="16" t="s">
        <v>2</v>
      </c>
      <c r="C8" s="21">
        <v>3281149.95</v>
      </c>
      <c r="D8" s="21">
        <v>3034896.64</v>
      </c>
      <c r="E8" s="21">
        <v>3319650.25</v>
      </c>
      <c r="F8" s="22">
        <f t="shared" si="1"/>
        <v>101.17337825416971</v>
      </c>
      <c r="G8" s="22">
        <f t="shared" si="2"/>
        <v>109.38264605940581</v>
      </c>
      <c r="H8" s="21">
        <v>2879407.8</v>
      </c>
      <c r="I8" s="22">
        <f t="shared" si="3"/>
        <v>87.756056378953346</v>
      </c>
      <c r="J8" s="22">
        <f t="shared" si="4"/>
        <v>94.876634744305491</v>
      </c>
      <c r="K8" s="21">
        <v>2879407.8</v>
      </c>
      <c r="L8" s="22">
        <f t="shared" si="5"/>
        <v>87.756056378953346</v>
      </c>
      <c r="M8" s="22">
        <f t="shared" si="6"/>
        <v>94.876634744305491</v>
      </c>
    </row>
    <row r="9" spans="1:13" ht="60" outlineLevel="1" x14ac:dyDescent="0.25">
      <c r="A9" s="15" t="s">
        <v>72</v>
      </c>
      <c r="B9" s="16" t="s">
        <v>3</v>
      </c>
      <c r="C9" s="21">
        <v>19955135.800000001</v>
      </c>
      <c r="D9" s="21">
        <v>20197563.960000001</v>
      </c>
      <c r="E9" s="21">
        <v>21590084.190000001</v>
      </c>
      <c r="F9" s="22">
        <f t="shared" si="1"/>
        <v>108.19312084060084</v>
      </c>
      <c r="G9" s="22">
        <f t="shared" si="2"/>
        <v>106.8944959538576</v>
      </c>
      <c r="H9" s="21">
        <v>19600473.280000001</v>
      </c>
      <c r="I9" s="22">
        <f t="shared" si="3"/>
        <v>98.222700544087502</v>
      </c>
      <c r="J9" s="22">
        <f t="shared" si="4"/>
        <v>97.043749032395681</v>
      </c>
      <c r="K9" s="21">
        <v>19600473.280000001</v>
      </c>
      <c r="L9" s="22">
        <f t="shared" si="5"/>
        <v>98.222700544087502</v>
      </c>
      <c r="M9" s="22">
        <f t="shared" si="6"/>
        <v>97.043749032395681</v>
      </c>
    </row>
    <row r="10" spans="1:13" outlineLevel="1" x14ac:dyDescent="0.25">
      <c r="A10" s="15" t="s">
        <v>73</v>
      </c>
      <c r="B10" s="16" t="s">
        <v>4</v>
      </c>
      <c r="C10" s="21">
        <v>18861.22</v>
      </c>
      <c r="D10" s="21">
        <v>0</v>
      </c>
      <c r="E10" s="21">
        <v>24425.32</v>
      </c>
      <c r="F10" s="22">
        <f t="shared" si="1"/>
        <v>129.50021260554726</v>
      </c>
      <c r="G10" s="22">
        <v>0</v>
      </c>
      <c r="H10" s="21">
        <v>5079.62</v>
      </c>
      <c r="I10" s="22">
        <f t="shared" si="3"/>
        <v>26.931555859058953</v>
      </c>
      <c r="J10" s="22">
        <v>0</v>
      </c>
      <c r="K10" s="21">
        <v>0</v>
      </c>
      <c r="L10" s="22">
        <f t="shared" si="5"/>
        <v>0</v>
      </c>
      <c r="M10" s="22">
        <v>0</v>
      </c>
    </row>
    <row r="11" spans="1:13" ht="45" outlineLevel="1" x14ac:dyDescent="0.25">
      <c r="A11" s="15" t="s">
        <v>74</v>
      </c>
      <c r="B11" s="16" t="s">
        <v>5</v>
      </c>
      <c r="C11" s="21">
        <v>9145830.5199999996</v>
      </c>
      <c r="D11" s="21">
        <v>10183239.310000001</v>
      </c>
      <c r="E11" s="21">
        <v>10801122.43</v>
      </c>
      <c r="F11" s="22">
        <f t="shared" si="1"/>
        <v>118.09886927578886</v>
      </c>
      <c r="G11" s="22">
        <f t="shared" si="2"/>
        <v>106.06764803605503</v>
      </c>
      <c r="H11" s="21">
        <v>9065957.2699999996</v>
      </c>
      <c r="I11" s="22">
        <f t="shared" si="3"/>
        <v>99.12667034639081</v>
      </c>
      <c r="J11" s="22">
        <f t="shared" si="4"/>
        <v>89.028225636386409</v>
      </c>
      <c r="K11" s="21">
        <v>8699123.8699999992</v>
      </c>
      <c r="L11" s="22">
        <f t="shared" si="5"/>
        <v>95.115734442890158</v>
      </c>
      <c r="M11" s="22">
        <f t="shared" si="6"/>
        <v>85.425900395539259</v>
      </c>
    </row>
    <row r="12" spans="1:13" outlineLevel="1" x14ac:dyDescent="0.25">
      <c r="A12" s="15" t="s">
        <v>75</v>
      </c>
      <c r="B12" s="16" t="s">
        <v>6</v>
      </c>
      <c r="C12" s="21">
        <v>0</v>
      </c>
      <c r="D12" s="21">
        <v>64974</v>
      </c>
      <c r="E12" s="21">
        <v>500000</v>
      </c>
      <c r="F12" s="22">
        <v>0</v>
      </c>
      <c r="G12" s="22">
        <f t="shared" si="2"/>
        <v>769.5385846646351</v>
      </c>
      <c r="H12" s="21">
        <v>110000</v>
      </c>
      <c r="I12" s="22">
        <v>0</v>
      </c>
      <c r="J12" s="22">
        <f t="shared" si="4"/>
        <v>169.29848862621972</v>
      </c>
      <c r="K12" s="21">
        <v>110000</v>
      </c>
      <c r="L12" s="22">
        <v>0</v>
      </c>
      <c r="M12" s="22">
        <f t="shared" si="6"/>
        <v>169.29848862621972</v>
      </c>
    </row>
    <row r="13" spans="1:13" outlineLevel="1" x14ac:dyDescent="0.25">
      <c r="A13" s="15" t="s">
        <v>76</v>
      </c>
      <c r="B13" s="16" t="s">
        <v>7</v>
      </c>
      <c r="C13" s="21">
        <v>24847682.420000002</v>
      </c>
      <c r="D13" s="21">
        <v>30120118.469999999</v>
      </c>
      <c r="E13" s="21">
        <v>29761286.93</v>
      </c>
      <c r="F13" s="22">
        <f t="shared" si="1"/>
        <v>119.7749006404115</v>
      </c>
      <c r="G13" s="22">
        <f t="shared" si="2"/>
        <v>98.808664911602534</v>
      </c>
      <c r="H13" s="21">
        <v>16475447.98</v>
      </c>
      <c r="I13" s="22">
        <f t="shared" si="3"/>
        <v>66.305773317268589</v>
      </c>
      <c r="J13" s="22">
        <f t="shared" si="4"/>
        <v>54.699147337052288</v>
      </c>
      <c r="K13" s="21">
        <v>16475447.98</v>
      </c>
      <c r="L13" s="22">
        <f t="shared" si="5"/>
        <v>66.305773317268589</v>
      </c>
      <c r="M13" s="22">
        <f t="shared" si="6"/>
        <v>54.699147337052288</v>
      </c>
    </row>
    <row r="14" spans="1:13" ht="28.5" x14ac:dyDescent="0.25">
      <c r="A14" s="13" t="s">
        <v>36</v>
      </c>
      <c r="B14" s="17" t="s">
        <v>8</v>
      </c>
      <c r="C14" s="23">
        <f>C15</f>
        <v>383955.4</v>
      </c>
      <c r="D14" s="23">
        <f t="shared" ref="D14:E14" si="7">D15</f>
        <v>1033706.11</v>
      </c>
      <c r="E14" s="23">
        <f t="shared" si="7"/>
        <v>530515.31000000006</v>
      </c>
      <c r="F14" s="24">
        <f t="shared" si="1"/>
        <v>138.17107664067234</v>
      </c>
      <c r="G14" s="24">
        <f t="shared" si="2"/>
        <v>51.321676912599465</v>
      </c>
      <c r="H14" s="23">
        <f>H15</f>
        <v>419880.11</v>
      </c>
      <c r="I14" s="24">
        <f t="shared" si="3"/>
        <v>109.35647994532698</v>
      </c>
      <c r="J14" s="24">
        <f t="shared" si="4"/>
        <v>40.618905696513679</v>
      </c>
      <c r="K14" s="23">
        <f>K15</f>
        <v>419880.11</v>
      </c>
      <c r="L14" s="24">
        <f t="shared" si="5"/>
        <v>109.35647994532698</v>
      </c>
      <c r="M14" s="24">
        <f t="shared" si="6"/>
        <v>40.618905696513679</v>
      </c>
    </row>
    <row r="15" spans="1:13" ht="30.75" customHeight="1" outlineLevel="1" x14ac:dyDescent="0.25">
      <c r="A15" s="15" t="s">
        <v>37</v>
      </c>
      <c r="B15" s="16" t="s">
        <v>9</v>
      </c>
      <c r="C15" s="21">
        <v>383955.4</v>
      </c>
      <c r="D15" s="21">
        <v>1033706.11</v>
      </c>
      <c r="E15" s="21">
        <v>530515.31000000006</v>
      </c>
      <c r="F15" s="22">
        <f t="shared" si="1"/>
        <v>138.17107664067234</v>
      </c>
      <c r="G15" s="22">
        <f t="shared" si="2"/>
        <v>51.321676912599465</v>
      </c>
      <c r="H15" s="21">
        <v>419880.11</v>
      </c>
      <c r="I15" s="22">
        <f t="shared" si="3"/>
        <v>109.35647994532698</v>
      </c>
      <c r="J15" s="22">
        <f t="shared" si="4"/>
        <v>40.618905696513679</v>
      </c>
      <c r="K15" s="21">
        <v>419880.11</v>
      </c>
      <c r="L15" s="22">
        <f t="shared" si="5"/>
        <v>109.35647994532698</v>
      </c>
      <c r="M15" s="22">
        <f t="shared" si="6"/>
        <v>40.618905696513679</v>
      </c>
    </row>
    <row r="16" spans="1:13" x14ac:dyDescent="0.25">
      <c r="A16" s="13" t="s">
        <v>38</v>
      </c>
      <c r="B16" s="17" t="s">
        <v>10</v>
      </c>
      <c r="C16" s="23">
        <f>SUM(C17:C21)</f>
        <v>11901482.67</v>
      </c>
      <c r="D16" s="23">
        <f t="shared" ref="D16:E16" si="8">SUM(D17:D21)</f>
        <v>18481698.16</v>
      </c>
      <c r="E16" s="23">
        <f t="shared" si="8"/>
        <v>8185903.9399999995</v>
      </c>
      <c r="F16" s="24">
        <f t="shared" si="1"/>
        <v>68.780539088916726</v>
      </c>
      <c r="G16" s="24">
        <f t="shared" si="2"/>
        <v>44.291946925725576</v>
      </c>
      <c r="H16" s="23">
        <f>SUM(H17:H21)</f>
        <v>7679988.9800000004</v>
      </c>
      <c r="I16" s="24">
        <f t="shared" si="3"/>
        <v>64.529682502155012</v>
      </c>
      <c r="J16" s="24">
        <f t="shared" si="4"/>
        <v>41.5545634038209</v>
      </c>
      <c r="K16" s="23">
        <f>SUM(K17:K21)</f>
        <v>7679988.9800000004</v>
      </c>
      <c r="L16" s="24">
        <f t="shared" si="5"/>
        <v>64.529682502155012</v>
      </c>
      <c r="M16" s="24">
        <f t="shared" si="6"/>
        <v>41.5545634038209</v>
      </c>
    </row>
    <row r="17" spans="1:13" outlineLevel="1" x14ac:dyDescent="0.25">
      <c r="A17" s="15" t="s">
        <v>39</v>
      </c>
      <c r="B17" s="16" t="s">
        <v>11</v>
      </c>
      <c r="C17" s="21">
        <v>0</v>
      </c>
      <c r="D17" s="21">
        <v>370226.07</v>
      </c>
      <c r="E17" s="21">
        <v>212826.07</v>
      </c>
      <c r="F17" s="22">
        <v>0</v>
      </c>
      <c r="G17" s="22">
        <f t="shared" si="2"/>
        <v>57.485435858150133</v>
      </c>
      <c r="H17" s="21">
        <v>69245.25</v>
      </c>
      <c r="I17" s="22">
        <v>0</v>
      </c>
      <c r="J17" s="22">
        <f t="shared" si="4"/>
        <v>18.703504591127253</v>
      </c>
      <c r="K17" s="21">
        <v>69245.25</v>
      </c>
      <c r="L17" s="22">
        <v>0</v>
      </c>
      <c r="M17" s="22">
        <f t="shared" si="6"/>
        <v>18.703504591127253</v>
      </c>
    </row>
    <row r="18" spans="1:13" outlineLevel="1" x14ac:dyDescent="0.25">
      <c r="A18" s="15" t="s">
        <v>40</v>
      </c>
      <c r="B18" s="16" t="s">
        <v>12</v>
      </c>
      <c r="C18" s="21">
        <v>140991.54</v>
      </c>
      <c r="D18" s="21">
        <v>0</v>
      </c>
      <c r="E18" s="21">
        <v>0</v>
      </c>
      <c r="F18" s="22">
        <f t="shared" si="1"/>
        <v>0</v>
      </c>
      <c r="G18" s="22">
        <v>0</v>
      </c>
      <c r="H18" s="21">
        <v>0</v>
      </c>
      <c r="I18" s="22">
        <f t="shared" si="3"/>
        <v>0</v>
      </c>
      <c r="J18" s="22">
        <v>0</v>
      </c>
      <c r="K18" s="21">
        <v>0</v>
      </c>
      <c r="L18" s="22">
        <f t="shared" si="5"/>
        <v>0</v>
      </c>
      <c r="M18" s="22">
        <v>0</v>
      </c>
    </row>
    <row r="19" spans="1:13" outlineLevel="1" x14ac:dyDescent="0.25">
      <c r="A19" s="15" t="s">
        <v>41</v>
      </c>
      <c r="B19" s="16" t="s">
        <v>13</v>
      </c>
      <c r="C19" s="21">
        <v>2051236.11</v>
      </c>
      <c r="D19" s="21">
        <v>2483616.12</v>
      </c>
      <c r="E19" s="21">
        <v>2651299.67</v>
      </c>
      <c r="F19" s="22">
        <f t="shared" si="1"/>
        <v>129.25375372803865</v>
      </c>
      <c r="G19" s="22">
        <f t="shared" si="2"/>
        <v>106.7515888888658</v>
      </c>
      <c r="H19" s="21">
        <v>2495743.73</v>
      </c>
      <c r="I19" s="22">
        <f t="shared" si="3"/>
        <v>121.67023180963794</v>
      </c>
      <c r="J19" s="22">
        <f t="shared" si="4"/>
        <v>100.48830452912345</v>
      </c>
      <c r="K19" s="21">
        <v>2495743.73</v>
      </c>
      <c r="L19" s="22">
        <f t="shared" si="5"/>
        <v>121.67023180963794</v>
      </c>
      <c r="M19" s="22">
        <f t="shared" si="6"/>
        <v>100.48830452912345</v>
      </c>
    </row>
    <row r="20" spans="1:13" outlineLevel="1" x14ac:dyDescent="0.25">
      <c r="A20" s="15" t="s">
        <v>42</v>
      </c>
      <c r="B20" s="16" t="s">
        <v>14</v>
      </c>
      <c r="C20" s="21">
        <v>9284255.0199999996</v>
      </c>
      <c r="D20" s="21">
        <v>15263440.83</v>
      </c>
      <c r="E20" s="21">
        <v>4771778.2</v>
      </c>
      <c r="F20" s="22">
        <f t="shared" si="1"/>
        <v>51.396457655683832</v>
      </c>
      <c r="G20" s="22">
        <f t="shared" si="2"/>
        <v>31.262794891052099</v>
      </c>
      <c r="H20" s="21">
        <v>4565000</v>
      </c>
      <c r="I20" s="22">
        <f t="shared" si="3"/>
        <v>49.1692654948205</v>
      </c>
      <c r="J20" s="22">
        <f t="shared" si="4"/>
        <v>29.908066279705292</v>
      </c>
      <c r="K20" s="21">
        <v>4565000</v>
      </c>
      <c r="L20" s="22">
        <f t="shared" si="5"/>
        <v>49.1692654948205</v>
      </c>
      <c r="M20" s="22">
        <f t="shared" si="6"/>
        <v>29.908066279705292</v>
      </c>
    </row>
    <row r="21" spans="1:13" outlineLevel="1" x14ac:dyDescent="0.25">
      <c r="A21" s="15" t="s">
        <v>43</v>
      </c>
      <c r="B21" s="16" t="s">
        <v>15</v>
      </c>
      <c r="C21" s="21">
        <v>425000</v>
      </c>
      <c r="D21" s="21">
        <v>364415.14</v>
      </c>
      <c r="E21" s="21">
        <v>550000</v>
      </c>
      <c r="F21" s="22">
        <f t="shared" si="1"/>
        <v>129.41176470588235</v>
      </c>
      <c r="G21" s="22">
        <f t="shared" si="2"/>
        <v>150.92676994704445</v>
      </c>
      <c r="H21" s="21">
        <v>550000</v>
      </c>
      <c r="I21" s="22">
        <f t="shared" si="3"/>
        <v>129.41176470588235</v>
      </c>
      <c r="J21" s="22">
        <f t="shared" si="4"/>
        <v>150.92676994704445</v>
      </c>
      <c r="K21" s="21">
        <v>550000</v>
      </c>
      <c r="L21" s="22">
        <f t="shared" si="5"/>
        <v>129.41176470588235</v>
      </c>
      <c r="M21" s="22">
        <f t="shared" si="6"/>
        <v>150.92676994704445</v>
      </c>
    </row>
    <row r="22" spans="1:13" ht="21" customHeight="1" x14ac:dyDescent="0.25">
      <c r="A22" s="13" t="s">
        <v>44</v>
      </c>
      <c r="B22" s="17" t="s">
        <v>16</v>
      </c>
      <c r="C22" s="23">
        <f>SUM(C23:C25)</f>
        <v>32231215.800000001</v>
      </c>
      <c r="D22" s="23">
        <f t="shared" ref="D22:E22" si="9">SUM(D23:D25)</f>
        <v>18613415.240000002</v>
      </c>
      <c r="E22" s="23">
        <f t="shared" si="9"/>
        <v>8112306.1299999999</v>
      </c>
      <c r="F22" s="24">
        <f t="shared" si="1"/>
        <v>25.169097499573688</v>
      </c>
      <c r="G22" s="24">
        <f t="shared" si="2"/>
        <v>43.5831147879125</v>
      </c>
      <c r="H22" s="23">
        <f>SUM(H23:H25)</f>
        <v>4219469.7</v>
      </c>
      <c r="I22" s="24">
        <f t="shared" si="3"/>
        <v>13.091252052614161</v>
      </c>
      <c r="J22" s="24">
        <f t="shared" si="4"/>
        <v>22.668970984606904</v>
      </c>
      <c r="K22" s="23">
        <f>SUM(K23:K25)</f>
        <v>4219469.7</v>
      </c>
      <c r="L22" s="24">
        <f t="shared" si="5"/>
        <v>13.091252052614161</v>
      </c>
      <c r="M22" s="24">
        <f t="shared" si="6"/>
        <v>22.668970984606904</v>
      </c>
    </row>
    <row r="23" spans="1:13" x14ac:dyDescent="0.25">
      <c r="A23" s="15" t="s">
        <v>45</v>
      </c>
      <c r="B23" s="18" t="s">
        <v>35</v>
      </c>
      <c r="C23" s="21">
        <v>649943.68999999994</v>
      </c>
      <c r="D23" s="21">
        <v>990344.17</v>
      </c>
      <c r="E23" s="21">
        <v>968408.99</v>
      </c>
      <c r="F23" s="22">
        <f t="shared" si="1"/>
        <v>148.99890635141026</v>
      </c>
      <c r="G23" s="22">
        <f t="shared" si="2"/>
        <v>97.785095256328916</v>
      </c>
      <c r="H23" s="21">
        <v>702341.38</v>
      </c>
      <c r="I23" s="22">
        <f t="shared" si="3"/>
        <v>108.06188148391749</v>
      </c>
      <c r="J23" s="22">
        <f t="shared" si="4"/>
        <v>70.918919025897836</v>
      </c>
      <c r="K23" s="21">
        <v>702341.38</v>
      </c>
      <c r="L23" s="22">
        <f t="shared" si="5"/>
        <v>108.06188148391749</v>
      </c>
      <c r="M23" s="22">
        <f t="shared" si="6"/>
        <v>70.918919025897836</v>
      </c>
    </row>
    <row r="24" spans="1:13" outlineLevel="1" x14ac:dyDescent="0.25">
      <c r="A24" s="15" t="s">
        <v>46</v>
      </c>
      <c r="B24" s="18" t="s">
        <v>17</v>
      </c>
      <c r="C24" s="21">
        <v>30696629.98</v>
      </c>
      <c r="D24" s="21">
        <v>14574483.73</v>
      </c>
      <c r="E24" s="21">
        <v>4073275.73</v>
      </c>
      <c r="F24" s="22">
        <f t="shared" si="1"/>
        <v>13.269455743688773</v>
      </c>
      <c r="G24" s="22">
        <f t="shared" si="2"/>
        <v>27.947993256293547</v>
      </c>
      <c r="H24" s="21">
        <f>1423000+651932.06</f>
        <v>2074932.06</v>
      </c>
      <c r="I24" s="22">
        <f t="shared" si="3"/>
        <v>6.7594783575652944</v>
      </c>
      <c r="J24" s="22">
        <f t="shared" si="4"/>
        <v>14.236744837341831</v>
      </c>
      <c r="K24" s="21">
        <f>1423000+651932.06</f>
        <v>2074932.06</v>
      </c>
      <c r="L24" s="22">
        <f t="shared" si="5"/>
        <v>6.7594783575652944</v>
      </c>
      <c r="M24" s="22">
        <f t="shared" si="6"/>
        <v>14.236744837341831</v>
      </c>
    </row>
    <row r="25" spans="1:13" outlineLevel="1" x14ac:dyDescent="0.25">
      <c r="A25" s="15" t="s">
        <v>47</v>
      </c>
      <c r="B25" s="18" t="s">
        <v>18</v>
      </c>
      <c r="C25" s="21">
        <v>884642.13</v>
      </c>
      <c r="D25" s="21">
        <v>3048587.34</v>
      </c>
      <c r="E25" s="21">
        <v>3070621.41</v>
      </c>
      <c r="F25" s="22">
        <f t="shared" si="1"/>
        <v>347.10323031981306</v>
      </c>
      <c r="G25" s="22">
        <f t="shared" si="2"/>
        <v>100.72276328484655</v>
      </c>
      <c r="H25" s="21">
        <v>1442196.26</v>
      </c>
      <c r="I25" s="22">
        <f t="shared" si="3"/>
        <v>163.02595265274107</v>
      </c>
      <c r="J25" s="22">
        <f t="shared" si="4"/>
        <v>47.307034345947265</v>
      </c>
      <c r="K25" s="21">
        <v>1442196.26</v>
      </c>
      <c r="L25" s="22">
        <f t="shared" si="5"/>
        <v>163.02595265274107</v>
      </c>
      <c r="M25" s="22">
        <f t="shared" si="6"/>
        <v>47.307034345947265</v>
      </c>
    </row>
    <row r="26" spans="1:13" x14ac:dyDescent="0.25">
      <c r="A26" s="13" t="s">
        <v>48</v>
      </c>
      <c r="B26" s="17" t="s">
        <v>19</v>
      </c>
      <c r="C26" s="23">
        <f>SUM(C27:C32)</f>
        <v>239591264.18000001</v>
      </c>
      <c r="D26" s="23">
        <f t="shared" ref="D26:E26" si="10">SUM(D27:D32)</f>
        <v>260463410.23000002</v>
      </c>
      <c r="E26" s="23">
        <f t="shared" si="10"/>
        <v>255467962.33000004</v>
      </c>
      <c r="F26" s="24">
        <f t="shared" si="1"/>
        <v>106.62657639223114</v>
      </c>
      <c r="G26" s="24">
        <f t="shared" si="2"/>
        <v>98.082092261792624</v>
      </c>
      <c r="H26" s="23">
        <f>SUM(H27:H32)</f>
        <v>232803158.22</v>
      </c>
      <c r="I26" s="24">
        <f t="shared" si="3"/>
        <v>97.16679738585951</v>
      </c>
      <c r="J26" s="24">
        <f t="shared" si="4"/>
        <v>89.380369401761712</v>
      </c>
      <c r="K26" s="23">
        <f>SUM(K27:K32)</f>
        <v>207181568.52000001</v>
      </c>
      <c r="L26" s="24">
        <f t="shared" si="5"/>
        <v>86.472922637258065</v>
      </c>
      <c r="M26" s="24">
        <f t="shared" si="6"/>
        <v>79.543444638557887</v>
      </c>
    </row>
    <row r="27" spans="1:13" outlineLevel="1" x14ac:dyDescent="0.25">
      <c r="A27" s="15" t="s">
        <v>49</v>
      </c>
      <c r="B27" s="16" t="s">
        <v>20</v>
      </c>
      <c r="C27" s="21">
        <v>68839859.189999998</v>
      </c>
      <c r="D27" s="25">
        <v>71794480.109999999</v>
      </c>
      <c r="E27" s="21">
        <v>72671259.480000004</v>
      </c>
      <c r="F27" s="22">
        <f t="shared" si="1"/>
        <v>105.56567130595842</v>
      </c>
      <c r="G27" s="22">
        <f t="shared" si="2"/>
        <v>101.22123507079743</v>
      </c>
      <c r="H27" s="21">
        <v>65476881.890000001</v>
      </c>
      <c r="I27" s="22">
        <f t="shared" si="3"/>
        <v>95.11478184358559</v>
      </c>
      <c r="J27" s="22">
        <f t="shared" si="4"/>
        <v>91.200440186598627</v>
      </c>
      <c r="K27" s="21">
        <v>65476881.890000001</v>
      </c>
      <c r="L27" s="22">
        <f t="shared" si="5"/>
        <v>95.11478184358559</v>
      </c>
      <c r="M27" s="22">
        <f t="shared" si="6"/>
        <v>91.200440186598627</v>
      </c>
    </row>
    <row r="28" spans="1:13" outlineLevel="1" x14ac:dyDescent="0.25">
      <c r="A28" s="15" t="s">
        <v>50</v>
      </c>
      <c r="B28" s="16" t="s">
        <v>21</v>
      </c>
      <c r="C28" s="21">
        <v>136983943.90000001</v>
      </c>
      <c r="D28" s="25">
        <v>151706921.88</v>
      </c>
      <c r="E28" s="21">
        <v>144889424.12</v>
      </c>
      <c r="F28" s="22">
        <f t="shared" si="1"/>
        <v>105.77109987851649</v>
      </c>
      <c r="G28" s="22">
        <f t="shared" si="2"/>
        <v>95.506139287835111</v>
      </c>
      <c r="H28" s="21">
        <f>132098854.58+2292155.63</f>
        <v>134391010.21000001</v>
      </c>
      <c r="I28" s="22">
        <f t="shared" si="3"/>
        <v>98.107125830825197</v>
      </c>
      <c r="J28" s="22">
        <f t="shared" si="4"/>
        <v>88.585944889385573</v>
      </c>
      <c r="K28" s="21">
        <f>113254780.93+1040864.95+2292155.63</f>
        <v>116587801.51000001</v>
      </c>
      <c r="L28" s="22">
        <f t="shared" si="5"/>
        <v>85.110559815032445</v>
      </c>
      <c r="M28" s="22">
        <f t="shared" si="6"/>
        <v>76.85068028881426</v>
      </c>
    </row>
    <row r="29" spans="1:13" outlineLevel="1" x14ac:dyDescent="0.25">
      <c r="A29" s="15" t="s">
        <v>51</v>
      </c>
      <c r="B29" s="16" t="s">
        <v>22</v>
      </c>
      <c r="C29" s="21">
        <v>19819458.079999998</v>
      </c>
      <c r="D29" s="25">
        <v>20620742.370000001</v>
      </c>
      <c r="E29" s="21">
        <v>20293540.960000001</v>
      </c>
      <c r="F29" s="22">
        <f t="shared" si="1"/>
        <v>102.39200727934335</v>
      </c>
      <c r="G29" s="22">
        <f t="shared" si="2"/>
        <v>98.413241365761749</v>
      </c>
      <c r="H29" s="21">
        <v>13115960.890000001</v>
      </c>
      <c r="I29" s="22">
        <f t="shared" si="3"/>
        <v>66.17719231806565</v>
      </c>
      <c r="J29" s="22">
        <f t="shared" si="4"/>
        <v>63.605667801183053</v>
      </c>
      <c r="K29" s="21">
        <v>13115960.890000001</v>
      </c>
      <c r="L29" s="22">
        <f t="shared" si="5"/>
        <v>66.17719231806565</v>
      </c>
      <c r="M29" s="22">
        <f t="shared" si="6"/>
        <v>63.605667801183053</v>
      </c>
    </row>
    <row r="30" spans="1:13" ht="30" outlineLevel="1" x14ac:dyDescent="0.25">
      <c r="A30" s="15" t="s">
        <v>52</v>
      </c>
      <c r="B30" s="16" t="s">
        <v>23</v>
      </c>
      <c r="C30" s="21">
        <v>155600</v>
      </c>
      <c r="D30" s="25">
        <v>117500</v>
      </c>
      <c r="E30" s="21">
        <v>129000</v>
      </c>
      <c r="F30" s="22">
        <f t="shared" si="1"/>
        <v>82.904884318766065</v>
      </c>
      <c r="G30" s="22">
        <f t="shared" si="2"/>
        <v>109.78723404255319</v>
      </c>
      <c r="H30" s="21">
        <v>113500</v>
      </c>
      <c r="I30" s="22">
        <f t="shared" si="3"/>
        <v>72.943444730077118</v>
      </c>
      <c r="J30" s="22">
        <f t="shared" si="4"/>
        <v>96.595744680851055</v>
      </c>
      <c r="K30" s="21">
        <v>113500</v>
      </c>
      <c r="L30" s="22">
        <f t="shared" si="5"/>
        <v>72.943444730077118</v>
      </c>
      <c r="M30" s="22">
        <f t="shared" si="6"/>
        <v>96.595744680851055</v>
      </c>
    </row>
    <row r="31" spans="1:13" outlineLevel="1" x14ac:dyDescent="0.25">
      <c r="A31" s="15" t="s">
        <v>81</v>
      </c>
      <c r="B31" s="16" t="s">
        <v>24</v>
      </c>
      <c r="C31" s="21">
        <v>1132004.1200000001</v>
      </c>
      <c r="D31" s="25">
        <v>1305248.6000000001</v>
      </c>
      <c r="E31" s="21">
        <v>1370058</v>
      </c>
      <c r="F31" s="22">
        <f t="shared" si="1"/>
        <v>121.02941816148159</v>
      </c>
      <c r="G31" s="22">
        <f t="shared" si="2"/>
        <v>104.96529166934177</v>
      </c>
      <c r="H31" s="21">
        <v>1320058</v>
      </c>
      <c r="I31" s="22">
        <f t="shared" si="3"/>
        <v>116.61247310654663</v>
      </c>
      <c r="J31" s="22">
        <f t="shared" si="4"/>
        <v>101.13460378352445</v>
      </c>
      <c r="K31" s="21">
        <v>1320058</v>
      </c>
      <c r="L31" s="22">
        <f t="shared" si="5"/>
        <v>116.61247310654663</v>
      </c>
      <c r="M31" s="22">
        <f t="shared" si="6"/>
        <v>101.13460378352445</v>
      </c>
    </row>
    <row r="32" spans="1:13" outlineLevel="1" x14ac:dyDescent="0.25">
      <c r="A32" s="15" t="s">
        <v>53</v>
      </c>
      <c r="B32" s="16" t="s">
        <v>25</v>
      </c>
      <c r="C32" s="21">
        <v>12660398.890000001</v>
      </c>
      <c r="D32" s="25">
        <v>14918517.27</v>
      </c>
      <c r="E32" s="21">
        <v>16114679.77</v>
      </c>
      <c r="F32" s="22">
        <f t="shared" si="1"/>
        <v>127.28413938622749</v>
      </c>
      <c r="G32" s="22">
        <f t="shared" si="2"/>
        <v>108.01797174847525</v>
      </c>
      <c r="H32" s="21">
        <v>18385747.23</v>
      </c>
      <c r="I32" s="22">
        <f t="shared" si="3"/>
        <v>145.22249567130345</v>
      </c>
      <c r="J32" s="22">
        <f t="shared" si="4"/>
        <v>123.2411163740269</v>
      </c>
      <c r="K32" s="21">
        <v>10567366.23</v>
      </c>
      <c r="L32" s="22">
        <f t="shared" si="5"/>
        <v>83.467877448528</v>
      </c>
      <c r="M32" s="22">
        <f t="shared" si="6"/>
        <v>70.833890786520499</v>
      </c>
    </row>
    <row r="33" spans="1:13" x14ac:dyDescent="0.25">
      <c r="A33" s="13" t="s">
        <v>54</v>
      </c>
      <c r="B33" s="17" t="s">
        <v>26</v>
      </c>
      <c r="C33" s="23">
        <f>C34</f>
        <v>19826827.850000001</v>
      </c>
      <c r="D33" s="23">
        <f t="shared" ref="D33:E33" si="11">D34</f>
        <v>21349600.18</v>
      </c>
      <c r="E33" s="23">
        <f t="shared" si="11"/>
        <v>20380926.300000001</v>
      </c>
      <c r="F33" s="24">
        <f t="shared" si="1"/>
        <v>102.79469037705897</v>
      </c>
      <c r="G33" s="24">
        <f t="shared" si="2"/>
        <v>95.462800840142009</v>
      </c>
      <c r="H33" s="23">
        <f>H34</f>
        <v>12378074.08</v>
      </c>
      <c r="I33" s="24">
        <f t="shared" si="3"/>
        <v>62.430935365185</v>
      </c>
      <c r="J33" s="24">
        <f t="shared" si="4"/>
        <v>57.978013525497317</v>
      </c>
      <c r="K33" s="23">
        <f>K34</f>
        <v>12378074.08</v>
      </c>
      <c r="L33" s="24">
        <f t="shared" si="5"/>
        <v>62.430935365185</v>
      </c>
      <c r="M33" s="24">
        <f t="shared" si="6"/>
        <v>57.978013525497317</v>
      </c>
    </row>
    <row r="34" spans="1:13" outlineLevel="1" x14ac:dyDescent="0.25">
      <c r="A34" s="15" t="s">
        <v>55</v>
      </c>
      <c r="B34" s="16" t="s">
        <v>27</v>
      </c>
      <c r="C34" s="21">
        <v>19826827.850000001</v>
      </c>
      <c r="D34" s="21">
        <v>21349600.18</v>
      </c>
      <c r="E34" s="21">
        <v>20380926.300000001</v>
      </c>
      <c r="F34" s="22">
        <f t="shared" si="1"/>
        <v>102.79469037705897</v>
      </c>
      <c r="G34" s="22">
        <f t="shared" si="2"/>
        <v>95.462800840142009</v>
      </c>
      <c r="H34" s="21">
        <v>12378074.08</v>
      </c>
      <c r="I34" s="22">
        <f t="shared" si="3"/>
        <v>62.430935365185</v>
      </c>
      <c r="J34" s="22">
        <f t="shared" si="4"/>
        <v>57.978013525497317</v>
      </c>
      <c r="K34" s="21">
        <v>12378074.08</v>
      </c>
      <c r="L34" s="22">
        <f t="shared" si="5"/>
        <v>62.430935365185</v>
      </c>
      <c r="M34" s="22">
        <f t="shared" si="6"/>
        <v>57.978013525497317</v>
      </c>
    </row>
    <row r="35" spans="1:13" x14ac:dyDescent="0.25">
      <c r="A35" s="13" t="s">
        <v>56</v>
      </c>
      <c r="B35" s="17" t="s">
        <v>28</v>
      </c>
      <c r="C35" s="23">
        <f>SUM(C36:C38)</f>
        <v>5423350.9499999993</v>
      </c>
      <c r="D35" s="23">
        <f t="shared" ref="D35:E35" si="12">SUM(D36:D38)</f>
        <v>4358023.76</v>
      </c>
      <c r="E35" s="23">
        <f t="shared" si="12"/>
        <v>9543491.8599999994</v>
      </c>
      <c r="F35" s="24">
        <f t="shared" si="1"/>
        <v>175.9703907784172</v>
      </c>
      <c r="G35" s="24">
        <f t="shared" si="2"/>
        <v>218.98668721347221</v>
      </c>
      <c r="H35" s="23">
        <f>SUM(H36:H38)</f>
        <v>6268459.0899999999</v>
      </c>
      <c r="I35" s="24">
        <f t="shared" si="3"/>
        <v>115.5827669607109</v>
      </c>
      <c r="J35" s="24">
        <f t="shared" si="4"/>
        <v>143.83719399455501</v>
      </c>
      <c r="K35" s="23">
        <f>SUM(K36:K38)</f>
        <v>3435791.89</v>
      </c>
      <c r="L35" s="24">
        <f t="shared" si="5"/>
        <v>63.351826604546048</v>
      </c>
      <c r="M35" s="24">
        <f t="shared" si="6"/>
        <v>78.83830101008904</v>
      </c>
    </row>
    <row r="36" spans="1:13" outlineLevel="1" x14ac:dyDescent="0.25">
      <c r="A36" s="15" t="s">
        <v>57</v>
      </c>
      <c r="B36" s="16" t="s">
        <v>29</v>
      </c>
      <c r="C36" s="21">
        <v>1484831.8</v>
      </c>
      <c r="D36" s="21">
        <v>1562099.33</v>
      </c>
      <c r="E36" s="21">
        <v>1562099.33</v>
      </c>
      <c r="F36" s="22">
        <f t="shared" si="1"/>
        <v>105.2037900858535</v>
      </c>
      <c r="G36" s="22">
        <f t="shared" si="2"/>
        <v>100</v>
      </c>
      <c r="H36" s="21">
        <f>484789.17+1077310.16</f>
        <v>1562099.3299999998</v>
      </c>
      <c r="I36" s="22">
        <f t="shared" si="3"/>
        <v>105.20379008585348</v>
      </c>
      <c r="J36" s="22">
        <f t="shared" si="4"/>
        <v>99.999999999999986</v>
      </c>
      <c r="K36" s="21">
        <v>1562099.33</v>
      </c>
      <c r="L36" s="22">
        <f t="shared" si="5"/>
        <v>105.2037900858535</v>
      </c>
      <c r="M36" s="22">
        <f t="shared" si="6"/>
        <v>100</v>
      </c>
    </row>
    <row r="37" spans="1:13" outlineLevel="1" x14ac:dyDescent="0.25">
      <c r="A37" s="15" t="s">
        <v>58</v>
      </c>
      <c r="B37" s="16" t="s">
        <v>30</v>
      </c>
      <c r="C37" s="21">
        <v>348469.14</v>
      </c>
      <c r="D37" s="21">
        <v>0</v>
      </c>
      <c r="E37" s="21">
        <v>177260</v>
      </c>
      <c r="F37" s="22">
        <f t="shared" si="1"/>
        <v>50.868206005272086</v>
      </c>
      <c r="G37" s="22">
        <v>0</v>
      </c>
      <c r="H37" s="21">
        <v>177260</v>
      </c>
      <c r="I37" s="22">
        <f t="shared" si="3"/>
        <v>50.868206005272086</v>
      </c>
      <c r="J37" s="22">
        <v>0</v>
      </c>
      <c r="K37" s="21">
        <v>177260</v>
      </c>
      <c r="L37" s="22">
        <f t="shared" si="5"/>
        <v>50.868206005272086</v>
      </c>
      <c r="M37" s="22">
        <v>0</v>
      </c>
    </row>
    <row r="38" spans="1:13" outlineLevel="1" x14ac:dyDescent="0.25">
      <c r="A38" s="15" t="s">
        <v>59</v>
      </c>
      <c r="B38" s="16" t="s">
        <v>31</v>
      </c>
      <c r="C38" s="21">
        <v>3590050.01</v>
      </c>
      <c r="D38" s="21">
        <v>2795924.43</v>
      </c>
      <c r="E38" s="21">
        <v>7804132.5300000003</v>
      </c>
      <c r="F38" s="22">
        <f t="shared" si="1"/>
        <v>217.38227902847518</v>
      </c>
      <c r="G38" s="22">
        <f t="shared" si="2"/>
        <v>279.12530275362269</v>
      </c>
      <c r="H38" s="21">
        <v>4529099.76</v>
      </c>
      <c r="I38" s="22">
        <f t="shared" si="3"/>
        <v>126.15701027518556</v>
      </c>
      <c r="J38" s="22">
        <f t="shared" si="4"/>
        <v>161.98934818849878</v>
      </c>
      <c r="K38" s="21">
        <v>1696432.56</v>
      </c>
      <c r="L38" s="22">
        <f t="shared" si="5"/>
        <v>47.253730596360136</v>
      </c>
      <c r="M38" s="22">
        <f t="shared" si="6"/>
        <v>60.675193570950704</v>
      </c>
    </row>
    <row r="39" spans="1:13" x14ac:dyDescent="0.25">
      <c r="A39" s="13" t="s">
        <v>60</v>
      </c>
      <c r="B39" s="17" t="s">
        <v>32</v>
      </c>
      <c r="C39" s="23">
        <f>C40</f>
        <v>2271138.2799999998</v>
      </c>
      <c r="D39" s="23">
        <f t="shared" ref="D39:E39" si="13">D40</f>
        <v>4790302.34</v>
      </c>
      <c r="E39" s="23">
        <f t="shared" si="13"/>
        <v>2928498.53</v>
      </c>
      <c r="F39" s="22">
        <f t="shared" si="1"/>
        <v>128.94408745556436</v>
      </c>
      <c r="G39" s="24">
        <f t="shared" si="2"/>
        <v>61.133897657073554</v>
      </c>
      <c r="H39" s="23">
        <f>H40</f>
        <v>2366203.77</v>
      </c>
      <c r="I39" s="24">
        <f t="shared" si="3"/>
        <v>104.18580809619395</v>
      </c>
      <c r="J39" s="24">
        <f t="shared" si="4"/>
        <v>49.39570828842507</v>
      </c>
      <c r="K39" s="23">
        <f>K40</f>
        <v>2366203.77</v>
      </c>
      <c r="L39" s="24">
        <f t="shared" si="5"/>
        <v>104.18580809619395</v>
      </c>
      <c r="M39" s="24">
        <f t="shared" si="6"/>
        <v>49.39570828842507</v>
      </c>
    </row>
    <row r="40" spans="1:13" outlineLevel="1" x14ac:dyDescent="0.25">
      <c r="A40" s="15" t="s">
        <v>61</v>
      </c>
      <c r="B40" s="16" t="s">
        <v>33</v>
      </c>
      <c r="C40" s="21">
        <v>2271138.2799999998</v>
      </c>
      <c r="D40" s="21">
        <v>4790302.34</v>
      </c>
      <c r="E40" s="21">
        <v>2928498.53</v>
      </c>
      <c r="F40" s="22">
        <f t="shared" si="1"/>
        <v>128.94408745556436</v>
      </c>
      <c r="G40" s="22">
        <f t="shared" si="2"/>
        <v>61.133897657073554</v>
      </c>
      <c r="H40" s="21">
        <v>2366203.77</v>
      </c>
      <c r="I40" s="22">
        <f t="shared" si="3"/>
        <v>104.18580809619395</v>
      </c>
      <c r="J40" s="22">
        <f t="shared" si="4"/>
        <v>49.39570828842507</v>
      </c>
      <c r="K40" s="21">
        <v>2366203.77</v>
      </c>
      <c r="L40" s="22">
        <f t="shared" si="5"/>
        <v>104.18580809619395</v>
      </c>
      <c r="M40" s="22">
        <f t="shared" si="6"/>
        <v>49.39570828842507</v>
      </c>
    </row>
    <row r="41" spans="1:13" ht="21" customHeight="1" x14ac:dyDescent="0.25">
      <c r="A41" s="29" t="s">
        <v>77</v>
      </c>
      <c r="B41" s="29"/>
      <c r="C41" s="26">
        <f>C6+C14+C16+C22+C26+C33+C35+C39</f>
        <v>370777071.76999998</v>
      </c>
      <c r="D41" s="26">
        <f t="shared" ref="D41:E41" si="14">D6+D14+D16+D22+D26+D33+D35+D39</f>
        <v>394691860.12</v>
      </c>
      <c r="E41" s="26">
        <f t="shared" si="14"/>
        <v>372555042.57000005</v>
      </c>
      <c r="F41" s="24">
        <f t="shared" si="1"/>
        <v>100.47952555197452</v>
      </c>
      <c r="G41" s="20">
        <f t="shared" si="2"/>
        <v>94.391367092478276</v>
      </c>
      <c r="H41" s="26">
        <f>H6+H14+H16+H22+H26+H33+H35+H39</f>
        <v>315354911.18999994</v>
      </c>
      <c r="I41" s="20">
        <f t="shared" si="3"/>
        <v>85.05243047650491</v>
      </c>
      <c r="J41" s="20">
        <f t="shared" si="4"/>
        <v>79.899015676209061</v>
      </c>
      <c r="K41" s="26">
        <f>K6+K14+K16+K22+K26+K33+K35+K39</f>
        <v>286528741.26999998</v>
      </c>
      <c r="L41" s="20">
        <f t="shared" si="5"/>
        <v>77.277901759723477</v>
      </c>
      <c r="M41" s="20">
        <f t="shared" si="6"/>
        <v>72.59555370178785</v>
      </c>
    </row>
    <row r="42" spans="1:13" x14ac:dyDescent="0.25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"/>
      <c r="M42" s="3"/>
    </row>
    <row r="43" spans="1:13" x14ac:dyDescent="0.25">
      <c r="D43" s="12"/>
    </row>
  </sheetData>
  <mergeCells count="4">
    <mergeCell ref="A2:K2"/>
    <mergeCell ref="A41:B41"/>
    <mergeCell ref="A42:K42"/>
    <mergeCell ref="A1:M1"/>
  </mergeCells>
  <pageMargins left="0.78749999999999998" right="0.59027779999999996" top="0.59027779999999996" bottom="0.59027779999999996" header="0.39374999999999999" footer="0.51180550000000002"/>
  <pageSetup paperSize="9" scale="58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1</cp:lastModifiedBy>
  <cp:lastPrinted>2018-11-09T10:01:11Z</cp:lastPrinted>
  <dcterms:created xsi:type="dcterms:W3CDTF">2018-10-31T12:49:20Z</dcterms:created>
  <dcterms:modified xsi:type="dcterms:W3CDTF">2021-11-12T11:05:45Z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