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№6 Распределен на 2017 год" sheetId="1" r:id="rId1"/>
  </sheets>
  <definedNames>
    <definedName name="_xlnm.Print_Titles" localSheetId="0">'Прил.№6 Распределен на 2017 год'!#REF!</definedName>
  </definedNames>
  <calcPr calcId="152511"/>
</workbook>
</file>

<file path=xl/calcChain.xml><?xml version="1.0" encoding="utf-8"?>
<calcChain xmlns="http://schemas.openxmlformats.org/spreadsheetml/2006/main">
  <c r="D96" i="1" l="1"/>
  <c r="D53" i="1"/>
  <c r="D200" i="1" l="1"/>
  <c r="D145" i="1"/>
  <c r="D144" i="1"/>
  <c r="D99" i="1"/>
  <c r="D98" i="1"/>
  <c r="D97" i="1"/>
  <c r="D48" i="1"/>
  <c r="D31" i="1"/>
  <c r="D146" i="1" l="1"/>
  <c r="D143" i="1"/>
  <c r="D123" i="1"/>
  <c r="D95" i="1" l="1"/>
  <c r="D220" i="1" l="1"/>
  <c r="D309" i="1" l="1"/>
  <c r="D249" i="1"/>
  <c r="D72" i="1" l="1"/>
  <c r="D251" i="1" l="1"/>
  <c r="D250" i="1"/>
  <c r="D248" i="1" s="1"/>
  <c r="D64" i="1" l="1"/>
  <c r="D45" i="1"/>
  <c r="D40" i="1"/>
  <c r="D28" i="1"/>
  <c r="D132" i="1" l="1"/>
  <c r="D298" i="1" l="1"/>
  <c r="D308" i="1"/>
  <c r="D236" i="1"/>
  <c r="D233" i="1"/>
  <c r="D216" i="1"/>
  <c r="D210" i="1"/>
  <c r="D209" i="1" s="1"/>
  <c r="D199" i="1"/>
  <c r="D138" i="1" l="1"/>
  <c r="D103" i="1"/>
  <c r="D60" i="1"/>
  <c r="D296" i="1" l="1"/>
  <c r="D295" i="1" s="1"/>
  <c r="D293" i="1"/>
  <c r="D292" i="1" s="1"/>
  <c r="D289" i="1"/>
  <c r="D287" i="1"/>
  <c r="D246" i="1"/>
  <c r="D252" i="1"/>
  <c r="D257" i="1"/>
  <c r="D262" i="1"/>
  <c r="D261" i="1" s="1"/>
  <c r="D265" i="1"/>
  <c r="D269" i="1"/>
  <c r="D271" i="1"/>
  <c r="D229" i="1"/>
  <c r="D228" i="1" s="1"/>
  <c r="D227" i="1" s="1"/>
  <c r="D219" i="1"/>
  <c r="D224" i="1"/>
  <c r="D223" i="1" s="1"/>
  <c r="D187" i="1"/>
  <c r="D186" i="1" s="1"/>
  <c r="D192" i="1"/>
  <c r="D195" i="1"/>
  <c r="D197" i="1"/>
  <c r="D182" i="1"/>
  <c r="D178" i="1"/>
  <c r="D176" i="1"/>
  <c r="D174" i="1"/>
  <c r="D170" i="1"/>
  <c r="D169" i="1" s="1"/>
  <c r="D167" i="1"/>
  <c r="D166" i="1" s="1"/>
  <c r="D164" i="1"/>
  <c r="D163" i="1" s="1"/>
  <c r="D160" i="1"/>
  <c r="D158" i="1"/>
  <c r="D155" i="1"/>
  <c r="D149" i="1"/>
  <c r="D142" i="1"/>
  <c r="D130" i="1"/>
  <c r="D128" i="1"/>
  <c r="D120" i="1"/>
  <c r="D119" i="1" l="1"/>
  <c r="D245" i="1"/>
  <c r="D191" i="1"/>
  <c r="D185" i="1" s="1"/>
  <c r="D291" i="1"/>
  <c r="D286" i="1"/>
  <c r="D285" i="1" s="1"/>
  <c r="D264" i="1"/>
  <c r="D157" i="1"/>
  <c r="D173" i="1"/>
  <c r="D148" i="1"/>
  <c r="D147" i="1" l="1"/>
  <c r="D244" i="1"/>
  <c r="D135" i="1"/>
  <c r="D140" i="1"/>
  <c r="D114" i="1"/>
  <c r="D91" i="1"/>
  <c r="D102" i="1"/>
  <c r="D109" i="1"/>
  <c r="D134" i="1" l="1"/>
  <c r="D82" i="1" l="1"/>
  <c r="D81" i="1" s="1"/>
  <c r="D78" i="1"/>
  <c r="D77" i="1" s="1"/>
  <c r="D242" i="1"/>
  <c r="D241" i="1" s="1"/>
  <c r="D215" i="1"/>
  <c r="D117" i="1"/>
  <c r="D116" i="1" s="1"/>
  <c r="D113" i="1"/>
  <c r="D108" i="1"/>
  <c r="D92" i="1"/>
  <c r="D69" i="1"/>
  <c r="D90" i="1" l="1"/>
  <c r="D208" i="1"/>
  <c r="D276" i="1"/>
  <c r="D275" i="1" s="1"/>
  <c r="D63" i="1"/>
  <c r="D44" i="1"/>
  <c r="D37" i="1"/>
  <c r="D86" i="1"/>
  <c r="D85" i="1" s="1"/>
  <c r="D59" i="1"/>
  <c r="D280" i="1"/>
  <c r="D279" i="1" s="1"/>
  <c r="D71" i="1"/>
  <c r="D27" i="1" l="1"/>
  <c r="D274" i="1"/>
  <c r="D232" i="1"/>
  <c r="D231" i="1" s="1"/>
  <c r="D26" i="1" l="1"/>
  <c r="D314" i="1" s="1"/>
</calcChain>
</file>

<file path=xl/sharedStrings.xml><?xml version="1.0" encoding="utf-8"?>
<sst xmlns="http://schemas.openxmlformats.org/spreadsheetml/2006/main" count="599" uniqueCount="557">
  <si>
    <t>01 0 00 00000</t>
  </si>
  <si>
    <t>01 1 00 00000</t>
  </si>
  <si>
    <t>01 1 01 00000</t>
  </si>
  <si>
    <t>01 1 01 00020</t>
  </si>
  <si>
    <t>01 1 01 00030</t>
  </si>
  <si>
    <t>01 1 01 80170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</si>
  <si>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</si>
  <si>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</si>
  <si>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</si>
  <si>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</si>
  <si>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</si>
  <si>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</si>
  <si>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</si>
  <si>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</si>
  <si>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01 2 01 80150</t>
  </si>
  <si>
    <t>01 2 02 00000</t>
  </si>
  <si>
    <t>Основное мероприятие "Содействие развитию общего образования"</t>
  </si>
  <si>
    <t>01 2 02 00040</t>
  </si>
  <si>
    <t>01 2 02 20020</t>
  </si>
  <si>
    <t>01 3 00 00000</t>
  </si>
  <si>
    <t>01 3 01 00000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</si>
  <si>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</si>
  <si>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</si>
  <si>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</si>
  <si>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</si>
  <si>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</si>
  <si>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</si>
  <si>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01 4 01 80190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</si>
  <si>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</si>
  <si>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</si>
  <si>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</si>
  <si>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</si>
  <si>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</si>
  <si>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</si>
  <si>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</si>
  <si>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</si>
  <si>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</si>
  <si>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</si>
  <si>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</si>
  <si>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01 7 00 00000</t>
  </si>
  <si>
    <t>Подпрограмма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</si>
  <si>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"Реализация мероприятий по содействию занятости"</t>
  </si>
  <si>
    <t>01 7 01 20080</t>
  </si>
  <si>
    <t>01 8 00 00000</t>
  </si>
  <si>
    <t>01 8 01 00000</t>
  </si>
  <si>
    <t>01 8 01 00090</t>
  </si>
  <si>
    <t>02 0 00 00000</t>
  </si>
  <si>
    <t>02 1 00 00000</t>
  </si>
  <si>
    <t>02 1 01 00000</t>
  </si>
  <si>
    <t>Основное мероприятие "Строительство и реконструкция автомобильных дорог общего пользования Южского муниципального района муниципального значения"</t>
  </si>
  <si>
    <t>02 1 01 20790</t>
  </si>
  <si>
    <t>Разработка проектно-сметной документации по объекту "Строительство моста через р.Теза на автомобильной дороге Хотимль-Емельяново Южского района Ивановской области"</t>
  </si>
  <si>
    <t>02 1 01 40070</t>
  </si>
  <si>
    <t xml:space="preserve">Строительство моста через р.Теза на автомобильной дороге Хотимль-Емельяново Южского района Ивановской области 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</si>
  <si>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</si>
  <si>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</si>
  <si>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</si>
  <si>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</si>
  <si>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</si>
  <si>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</si>
  <si>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</si>
  <si>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</si>
  <si>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02 4 01 60010</t>
  </si>
  <si>
    <t>02 6 01 70070</t>
  </si>
  <si>
    <t xml:space="preserve">Предоставление за счет средств бюджета Южского муниципального района дополнительной субсидии в размере 5 процентов расчетной стоимости жилья </t>
  </si>
  <si>
    <t>02 6 01 80280</t>
  </si>
  <si>
    <t>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</t>
  </si>
  <si>
    <t>02 7 00 00000</t>
  </si>
  <si>
    <t>02 7 01 00000</t>
  </si>
  <si>
    <t>02 7 01 20160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</si>
  <si>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</si>
  <si>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</si>
  <si>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</si>
  <si>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</si>
  <si>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</si>
  <si>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</si>
  <si>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</si>
  <si>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</si>
  <si>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</si>
  <si>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</si>
  <si>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</si>
  <si>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</si>
  <si>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</si>
  <si>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</si>
  <si>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</si>
  <si>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</si>
  <si>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</si>
  <si>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</si>
  <si>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</si>
  <si>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Подпрограмма "Библиотечный фонд- стратегический ресурс общества"</t>
  </si>
  <si>
    <t>03 3 01 00000</t>
  </si>
  <si>
    <t>Основное мероприятие "Формирование фондов библиотеки"</t>
  </si>
  <si>
    <t>03 3 01 20200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</si>
  <si>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</si>
  <si>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</si>
  <si>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</si>
  <si>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</si>
  <si>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</si>
  <si>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</si>
  <si>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</si>
  <si>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</si>
  <si>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</si>
  <si>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</si>
  <si>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</si>
  <si>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</si>
  <si>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</si>
  <si>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</si>
  <si>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</si>
  <si>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</si>
  <si>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05 2 01 20380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</si>
  <si>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</si>
  <si>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</si>
  <si>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</si>
  <si>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</si>
  <si>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</si>
  <si>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</si>
  <si>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</si>
  <si>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</si>
  <si>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</si>
  <si>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</si>
  <si>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</si>
  <si>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</si>
  <si>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</si>
  <si>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</si>
  <si>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</si>
  <si>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</si>
  <si>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</si>
  <si>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07 1 02 20480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</si>
  <si>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</si>
  <si>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</si>
  <si>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</si>
  <si>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</si>
  <si>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</si>
  <si>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</si>
  <si>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</si>
  <si>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</si>
  <si>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</si>
  <si>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</si>
  <si>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</si>
  <si>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</si>
  <si>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</si>
  <si>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</si>
  <si>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</si>
  <si>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</si>
  <si>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</si>
  <si>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</si>
  <si>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</si>
  <si>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08 2 01 00310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</si>
  <si>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</si>
  <si>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</si>
  <si>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</si>
  <si>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</si>
  <si>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</si>
  <si>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</si>
  <si>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09 1 01 20660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</si>
  <si>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</si>
  <si>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</si>
  <si>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</si>
  <si>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Основное мероприятие "Профилактика правонарушений"</t>
  </si>
  <si>
    <t>09 2 01 20670</t>
  </si>
  <si>
    <t>09 2 01 20680</t>
  </si>
  <si>
    <t>09 2 01 20690</t>
  </si>
  <si>
    <t>09 2 01 20700</t>
  </si>
  <si>
    <t>30 9 00 00000</t>
  </si>
  <si>
    <t>30 9 00 00200</t>
  </si>
  <si>
    <t>30 9 00 00210</t>
  </si>
  <si>
    <t>30 9 00 00220</t>
  </si>
  <si>
    <t>30 9 00 00230</t>
  </si>
  <si>
    <t>31 9 00 00000</t>
  </si>
  <si>
    <t>31 9 00 00240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</si>
  <si>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</si>
  <si>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</si>
  <si>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</si>
  <si>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</si>
  <si>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>Сумма, руб.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</si>
  <si>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</si>
  <si>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</si>
  <si>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</si>
  <si>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</si>
  <si>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</si>
  <si>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</si>
  <si>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</si>
  <si>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</si>
  <si>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</si>
  <si>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</si>
  <si>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</si>
  <si>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</si>
  <si>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</si>
  <si>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</si>
  <si>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</si>
  <si>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</si>
  <si>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</si>
  <si>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</si>
  <si>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</si>
  <si>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</si>
  <si>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</si>
  <si>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Организация временного трудоустройства несовершеннолетних граждан в возрасте от 14 до 18 лет в свободное от учебы время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</si>
  <si>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</si>
  <si>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</si>
  <si>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</si>
  <si>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t>Обеспечение доступности услуг в сфере физической культуры и спорта в учреждениях образования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</si>
  <si>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</si>
  <si>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</si>
  <si>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функционирования Контрольно-счетного органа Южского муниципального района (Иные бюджетные ассигнования)</t>
  </si>
  <si>
    <t>01 7 01 00000</t>
  </si>
  <si>
    <t>01 3 01 00320</t>
  </si>
  <si>
    <t>03 2 02 00330</t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</si>
  <si>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</si>
  <si>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</si>
  <si>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</si>
  <si>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Организация временного трудоустройства несовершеннолетних граждан в возрасте от 14 до 18 лет в свободное от учебы время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</si>
  <si>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</si>
  <si>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</si>
  <si>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</si>
  <si>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</si>
  <si>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</si>
  <si>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</si>
  <si>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</si>
  <si>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</si>
  <si>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Реализация мер по повышению эффективности функционирования и координации деятельности учреждений района, входящих в систему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</si>
  <si>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</si>
  <si>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Повышение уровня обеспечения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</si>
  <si>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Формирование общественного мнения, поддерживающего цели и задачи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</si>
  <si>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</si>
  <si>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</si>
  <si>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</si>
  <si>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</si>
  <si>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</si>
  <si>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</si>
  <si>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</si>
  <si>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</si>
  <si>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</si>
  <si>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</si>
  <si>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</si>
  <si>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</si>
  <si>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</si>
  <si>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</si>
  <si>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t>03 7 01 S1980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</si>
  <si>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</si>
  <si>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>период 2018 и 2019 годов"</t>
  </si>
  <si>
    <t xml:space="preserve">на 2017 год и на плановый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</si>
  <si>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</si>
  <si>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</si>
  <si>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</si>
  <si>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</si>
  <si>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</si>
  <si>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</si>
  <si>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</si>
  <si>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</si>
  <si>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</si>
  <si>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</si>
  <si>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</si>
  <si>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</si>
  <si>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</si>
  <si>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Организация работы лагеря с дневным пребыванием детей "Подросток" (Закупка товаров, работ и услуг для обеспечения государственных (муниципальных) нужд)  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</si>
  <si>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</si>
  <si>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</si>
  <si>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</si>
  <si>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</si>
  <si>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</si>
  <si>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</si>
  <si>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</si>
  <si>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</si>
  <si>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</si>
  <si>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</si>
  <si>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</si>
  <si>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</si>
  <si>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</si>
  <si>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</si>
  <si>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</si>
  <si>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</si>
  <si>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</si>
  <si>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</si>
  <si>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</si>
  <si>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</si>
  <si>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</si>
  <si>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</si>
  <si>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"Содействие развитию учреждений культуры" </t>
  </si>
  <si>
    <t xml:space="preserve">Укрепление материально-технической базы учреждений культуры Южского муниципального района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</si>
  <si>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</si>
  <si>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</si>
  <si>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</si>
  <si>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</si>
  <si>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</si>
  <si>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</si>
  <si>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</si>
  <si>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</si>
  <si>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</si>
  <si>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</si>
  <si>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</si>
  <si>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</si>
  <si>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</si>
  <si>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</si>
  <si>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</si>
  <si>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</si>
  <si>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</si>
  <si>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</si>
  <si>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</si>
  <si>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</si>
  <si>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</si>
  <si>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</si>
  <si>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</si>
  <si>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</si>
  <si>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 xml:space="preserve"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(Закупка товаров, работ и услуг для обеспечения государственных (муниципальных) нужд) </t>
  </si>
  <si>
    <t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</si>
  <si>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</si>
  <si>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</si>
  <si>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</si>
  <si>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</si>
  <si>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</si>
  <si>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</si>
  <si>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</si>
  <si>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Содержание и обслуживание казны (Закупка товаров, работ и услуг для обеспечения государственных (муниципальных) нужд)</t>
  </si>
  <si>
    <t xml:space="preserve">Содержание и обслуживание казны (Иные бюджетные ассигнования) </t>
  </si>
  <si>
    <r>
  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  </r>
    <r>
      <rPr>
        <i/>
        <sz val="10"/>
        <color rgb="FF002060"/>
        <rFont val="Times New Roman"/>
        <family val="1"/>
        <charset val="204"/>
      </rPr>
      <t/>
    </r>
  </si>
  <si>
    <r>
      <t xml:space="preserve">Всего: </t>
    </r>
    <r>
      <rPr>
        <i/>
        <sz val="10"/>
        <color rgb="FF002060"/>
        <rFont val="Times New Roman"/>
        <family val="1"/>
        <charset val="204"/>
      </rPr>
      <t/>
    </r>
  </si>
  <si>
    <t>Распределение бюджетных ассигнований бюджета Южского муниципального района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 бюджета Южского муниципального района на 2017 год</t>
  </si>
  <si>
    <t xml:space="preserve">02 1 03 00000 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</si>
  <si>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</si>
  <si>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>02 2 01 21640</t>
  </si>
  <si>
    <t>Основное мероприятие "Обращение с отходами производства и потребления"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</si>
  <si>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</si>
  <si>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</si>
  <si>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</si>
  <si>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</si>
  <si>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</si>
  <si>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</si>
  <si>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</si>
  <si>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>02 Ж 01 21590</t>
  </si>
  <si>
    <t>02 Ж 01 21600</t>
  </si>
  <si>
    <t>Основное мероприятие "Мероприятия по обеспечению безопасности населения и территории Южского муниципального района"</t>
  </si>
  <si>
    <t>02 Ж 02 00000</t>
  </si>
  <si>
    <t xml:space="preserve">02 Ж 02 21610 </t>
  </si>
  <si>
    <t>Основное мероприятие "Резервный фонд"</t>
  </si>
  <si>
    <t xml:space="preserve">02 Ж 03 00000 </t>
  </si>
  <si>
    <t xml:space="preserve">02 Ж 03 20150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</si>
  <si>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</si>
  <si>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</si>
  <si>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</si>
  <si>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</si>
  <si>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</si>
  <si>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</si>
  <si>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"Сохранение и развитие самодеятельного театрального движения"</t>
  </si>
  <si>
    <t>03 Д 02 00000</t>
  </si>
  <si>
    <t>03 Д 02 21530</t>
  </si>
  <si>
    <t>Основное мероприятие "Содействие развитию музейно-выставочной деятельности"</t>
  </si>
  <si>
    <t>03 Д 03 00000</t>
  </si>
  <si>
    <t>03 Д 03 21190</t>
  </si>
  <si>
    <t>03 Д 03 21210</t>
  </si>
  <si>
    <t>03 Д 03 21540</t>
  </si>
  <si>
    <t>03 Д 04 00000</t>
  </si>
  <si>
    <t>03 Д 04 21220</t>
  </si>
  <si>
    <t>03 Д 04 21230</t>
  </si>
  <si>
    <t>12 0 00 00000</t>
  </si>
  <si>
    <t>12 1 00 00000</t>
  </si>
  <si>
    <t>12 1 01 00000</t>
  </si>
  <si>
    <t>12 1 01 L0200</t>
  </si>
  <si>
    <t>12 2 00 00000</t>
  </si>
  <si>
    <t>12 2 01 00000</t>
  </si>
  <si>
    <t>12 2 01 S0280</t>
  </si>
  <si>
    <t xml:space="preserve">02 Д 01 21450 </t>
  </si>
  <si>
    <t xml:space="preserve">02 Д 01 21460 </t>
  </si>
  <si>
    <t xml:space="preserve">02 Д 03 00000 </t>
  </si>
  <si>
    <t xml:space="preserve">02 Д 03 21480 </t>
  </si>
  <si>
    <t xml:space="preserve">02 Д 03 21490 </t>
  </si>
  <si>
    <t xml:space="preserve">02 Д 03 21660 </t>
  </si>
  <si>
    <t xml:space="preserve">02 Д 05 00000 </t>
  </si>
  <si>
    <t>02 Д 05 21680</t>
  </si>
  <si>
    <t xml:space="preserve">02 Д 06 00000 </t>
  </si>
  <si>
    <t>02 Д 06 21690</t>
  </si>
  <si>
    <t xml:space="preserve">02 И 00 00000 </t>
  </si>
  <si>
    <t xml:space="preserve">02 И 01 00000 </t>
  </si>
  <si>
    <t xml:space="preserve">02 И 01 21670 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</si>
  <si>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</si>
  <si>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</si>
  <si>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</si>
  <si>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</si>
  <si>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</si>
  <si>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</si>
  <si>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</si>
  <si>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</si>
  <si>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</si>
  <si>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Основное мероприятие "Строительство, ввод в эксплуатацию и содержание многофункциональной спортивной площадки"</t>
  </si>
  <si>
    <t>04 4 03 00000</t>
  </si>
  <si>
    <t>04 4 03 21570</t>
  </si>
  <si>
    <t>04 8 00 00000</t>
  </si>
  <si>
    <t>Подпрограмма "Организация и проведение мероприятий по работе с детьми, подростками, молодёжью и молодыми семьями"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</si>
  <si>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</si>
  <si>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</si>
  <si>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04 8 01 20310</t>
  </si>
  <si>
    <t>04 8 01 20320</t>
  </si>
  <si>
    <t>04 8 01 20340</t>
  </si>
  <si>
    <t>04 8 01 20350</t>
  </si>
  <si>
    <t>05 1 01 60110</t>
  </si>
  <si>
    <t xml:space="preserve">05 1 01 60120 </t>
  </si>
  <si>
    <t xml:space="preserve">05 2 01 21580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</si>
  <si>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</si>
  <si>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</si>
  <si>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</si>
  <si>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 xml:space="preserve">05 4 01 21700 </t>
  </si>
  <si>
    <t xml:space="preserve">05 4 01 21710 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</si>
  <si>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</si>
  <si>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</si>
  <si>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</si>
  <si>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</si>
  <si>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</si>
  <si>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</si>
  <si>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 xml:space="preserve">08 4 01 21180 </t>
  </si>
  <si>
    <t xml:space="preserve">08 4 01 21280  </t>
  </si>
  <si>
    <t xml:space="preserve">08 4 01 21420 </t>
  </si>
  <si>
    <t>Основное мероприятие "Осуществление организационной и информационной поддержки, предоставляемой организациям территориальных общественных самоуправлений"</t>
  </si>
  <si>
    <t xml:space="preserve">08 4 02 00000 </t>
  </si>
  <si>
    <t xml:space="preserve">08 4 02 21430 </t>
  </si>
  <si>
    <t>Основное мероприятие "Укрепление материально-      технической базы"</t>
  </si>
  <si>
    <t xml:space="preserve">08 4 03 00000 </t>
  </si>
  <si>
    <t xml:space="preserve">08 4 03 20630 </t>
  </si>
  <si>
    <t xml:space="preserve">08 4 03 20650 </t>
  </si>
  <si>
    <t xml:space="preserve">11 0 00 00000 </t>
  </si>
  <si>
    <t xml:space="preserve">11 1 00 00000 </t>
  </si>
  <si>
    <t xml:space="preserve">11 1 01 21620 </t>
  </si>
  <si>
    <t xml:space="preserve">11 1 01 00000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</si>
  <si>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</si>
  <si>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</si>
  <si>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>31 9 00 66130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</si>
  <si>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</si>
  <si>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</si>
  <si>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</si>
  <si>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</si>
  <si>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аппаратно-программного комплекса технических средств "Безопасный город" "КСА ЕЦОР" Южского муниципального района  (Закупка товаров, работ и услуг для обеспечения государственных (муниципальных) нужд) </t>
  </si>
  <si>
    <t>Резервный фонд администрации Южского муниципального района (Иные бюджетные ассигнования)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</si>
  <si>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</si>
  <si>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Разработка ПСД "Строительство резервной артскважины в с. Мугреевский"  (Закупка товаров, работ и услуг для обеспечения государственных (муниципальных) нужд) </t>
  </si>
  <si>
    <t xml:space="preserve">Изготовление и монтаж ограждения металлического для артскважины в с. Новоклязьминское около ул. Полевая  (Закупка товаров, работ и услуг для обеспечения государственных (муниципальных) нужд) 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</si>
  <si>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</si>
  <si>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</si>
  <si>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 xml:space="preserve">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(Иные бюджетные ассигнования)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</si>
  <si>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</si>
  <si>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</si>
  <si>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Поддержка развития театрального движения (Предоставление субсидий бюджетным, автономным учреждениям и иным некоммерческим организациям)</t>
  </si>
  <si>
    <t>Активизация издательской деятельности музеев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</si>
  <si>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</si>
  <si>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Создание музея под открытым небом "Город сад фабрикантов Балиных" (Предоставление субсидий бюджетным, автономным учреждениям и иным некоммерческим организациям)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</si>
  <si>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</si>
  <si>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</si>
  <si>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Организация досуга молодых семей 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</si>
  <si>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</si>
  <si>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</si>
  <si>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</si>
  <si>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</si>
  <si>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</si>
  <si>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</si>
  <si>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</si>
  <si>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</si>
  <si>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</si>
  <si>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</si>
  <si>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</si>
  <si>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</si>
  <si>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</si>
  <si>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</si>
  <si>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</si>
  <si>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Поддержка организаций территориальных общественных самоуправлений (Закупка товаров, работ и услуг для обеспечения государственных (муниципальных) нужд)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</si>
  <si>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</si>
  <si>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Приобретение компьютерной техники (Закупка товаров, работ и услуг для обеспечения государственных (муниципальных) нужд)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</si>
  <si>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</si>
  <si>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</si>
  <si>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Основное мероприятие "Внесение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</si>
  <si>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 xml:space="preserve">05 3 01 21730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</si>
  <si>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</si>
  <si>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Изготовление технических планов и технических паспортов в отношении объектов капитального строительства (Закупка товаров, работ и услуг для обеспечения государственных (муниципальных) нужд)</t>
  </si>
  <si>
    <t xml:space="preserve">Исполнение судебных актов, оплата судебных издержек по ним  (Иные бюджетные ассигнования) </t>
  </si>
  <si>
    <t xml:space="preserve">31 9 00 90040 </t>
  </si>
  <si>
    <t>Подпрограмма "Организация предоставления дополнительного образования детям"</t>
  </si>
  <si>
    <t>Основное мероприятие "Реализация программ дополнительного образования детей"</t>
  </si>
  <si>
    <t xml:space="preserve">11 1 02 21630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</si>
  <si>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</si>
  <si>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color theme="1"/>
        <rFont val="Times New Roman"/>
        <family val="1"/>
        <charset val="204"/>
      </rPr>
      <t xml:space="preserve"> </t>
    </r>
  </si>
  <si>
    <r>
      <t>04 8 01 00380</t>
    </r>
    <r>
      <rPr>
        <i/>
        <sz val="14"/>
        <color theme="1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</si>
  <si>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color theme="1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</si>
  <si>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</si>
  <si>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</si>
  <si>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Основное мероприятие "Оплата услуг по заполнению формы федерального статистического наблюдения"</t>
  </si>
  <si>
    <t>Основное мероприятие "Снос аварийных жилых домов"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</si>
  <si>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</si>
  <si>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 xml:space="preserve">Снос аварийного жилого дома, расположенного по адресу: г. Южа, ул. Дачная, д. 9 (Закупка товаров, работ и услуг для обеспечения государственных (муниципальных) нужд) </t>
  </si>
  <si>
    <t>Основное мероприятие "Организация содержания муниципального жилищного фонда в поселениях"</t>
  </si>
  <si>
    <t>02 Д 07 00000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</si>
  <si>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</si>
  <si>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</si>
  <si>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</si>
  <si>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(Иные бюджетные ассигнования)</t>
  </si>
  <si>
    <r>
      <t>Обеспечение деятельности муниципального бюджетного учреждения "Южский многофункциональный центр по предоставлению государственных и муниципальных услуг "Мои документы""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</si>
  <si>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02 Д 07 21750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</si>
  <si>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</si>
  <si>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</si>
  <si>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</si>
  <si>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</si>
  <si>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</si>
  <si>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 xml:space="preserve">Подготовка проектов внесения изменений в Правила землепользования и застройки сельских поселений Южского муниципального района (Закупка товаров, работ и услуг для обеспечения государственных (муниципальных) нужд) </t>
  </si>
  <si>
    <r>
      <t xml:space="preserve">Подготовка проектов внесения изменений в генеральные планы сельских поселений Южского муниципального района (Закупка товаров, работ и услуг для обеспечения государственных (муниципальных) нужд) </t>
    </r>
    <r>
      <rPr>
        <i/>
        <sz val="14"/>
        <rFont val="Times New Roman"/>
        <family val="1"/>
        <charset val="204"/>
      </rPr>
      <t xml:space="preserve"> </t>
    </r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</si>
  <si>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</si>
  <si>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</si>
  <si>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</si>
  <si>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</si>
  <si>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</si>
  <si>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</si>
  <si>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</si>
  <si>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</si>
  <si>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 </t>
  </si>
  <si>
    <t xml:space="preserve">Организация и проведение мероприятий среди молодежи (Иные бюджетные ассигнования) </t>
  </si>
  <si>
    <t>02 1 03 21780</t>
  </si>
  <si>
    <t>02 1 03 21790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</si>
  <si>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</si>
  <si>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02 1 03 21800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</si>
  <si>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</si>
  <si>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02 1 03 21810</t>
  </si>
  <si>
    <t xml:space="preserve">Капитальный ремонт и ремонт автомобильных дорог общего пользования местного значения Южского муниципального района (Закупка товаров, работ и услуг для обеспечения государственных (муниципальных) нужд)  </t>
  </si>
  <si>
    <t>02 И 01 21820</t>
  </si>
  <si>
    <t>Подпрограмма "Реализация мероприятий направленных на вовлечение населения в культурную жизнь района"</t>
  </si>
  <si>
    <t>Основное мероприятие "Проведение мероприятий направленных на содержание плотины на р.Пионерка (оз. Вазаль)"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</si>
  <si>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</si>
  <si>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</si>
  <si>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</t>
  </si>
  <si>
    <r>
      <t xml:space="preserve">от </t>
    </r>
    <r>
      <rPr>
        <u/>
        <sz val="14"/>
        <rFont val="Times New Roman"/>
        <family val="1"/>
        <charset val="204"/>
      </rPr>
      <t>26.12.2016</t>
    </r>
    <r>
      <rPr>
        <sz val="14"/>
        <rFont val="Times New Roman"/>
        <family val="1"/>
        <charset val="204"/>
      </rPr>
      <t xml:space="preserve"> № </t>
    </r>
    <r>
      <rPr>
        <u/>
        <sz val="14"/>
        <rFont val="Times New Roman"/>
        <family val="1"/>
        <charset val="204"/>
      </rPr>
      <t>105</t>
    </r>
    <r>
      <rPr>
        <sz val="14"/>
        <rFont val="Times New Roman"/>
        <family val="1"/>
        <charset val="204"/>
      </rPr>
      <t xml:space="preserve">  
</t>
    </r>
  </si>
  <si>
    <t>02 1 03 10030</t>
  </si>
  <si>
    <t>02 1 03 10040</t>
  </si>
  <si>
    <t>02 Д 03 10010</t>
  </si>
  <si>
    <t>02 И 01 10020</t>
  </si>
  <si>
    <t>Приложение № 1</t>
  </si>
  <si>
    <t xml:space="preserve">в Решение Совета Южского </t>
  </si>
  <si>
    <t>"О внесении изменений и дополнений</t>
  </si>
  <si>
    <t>от 26.12.2016 № 105 "О бюджете</t>
  </si>
  <si>
    <t>Южского муниципального района</t>
  </si>
  <si>
    <t>на 2017 год и на плановый</t>
  </si>
  <si>
    <t>"Приложение № 6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</si>
  <si>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</si>
  <si>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</si>
  <si>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</si>
  <si>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(Межбюджетные трансферты)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</si>
  <si>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(Межбюджетные трансферты) 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</si>
  <si>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</t>
    </r>
    <r>
      <rPr>
        <sz val="14"/>
        <color theme="1"/>
        <rFont val="Times New Roman"/>
        <family val="1"/>
        <charset val="204"/>
      </rPr>
      <t xml:space="preserve"> </t>
    </r>
  </si>
  <si>
    <t xml:space="preserve">Подпрограмма "Сезонная уборка территорий сельских поселений Южского муниципального района" </t>
  </si>
  <si>
    <t xml:space="preserve">Основное мероприятие "Мероприятия по содержанию территорий сельских поселений"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</si>
  <si>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сезонной уборке территории сельского поселения в 2017 году (Межбюджетные трансферты) </t>
  </si>
  <si>
    <t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</si>
  <si>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</si>
  <si>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 </t>
  </si>
  <si>
    <t xml:space="preserve">Основное мероприятие "Организация в границах поселений водоснабжения населения" 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</si>
  <si>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</si>
  <si>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Разработка ПСД по объекту "Распределительный газопровод д. Глушицы, д. Пустынь, с. Новоклязьминское Новоклязьминского сельского поселения"  (Закупка товаров, работ и услуг для обеспечения государственных (муниципальных) нужд) </t>
  </si>
  <si>
    <t xml:space="preserve">Разработка ПСД по объекту "Распределительный газопровод с. Хотимль, д. Емельяново, д. Домнино, д. Травино, д. Кишариха Хотимльского сельского поселения"  (Закупка товаров, работ и услуг для обеспечения государственных (муниципальных) нужд) </t>
  </si>
  <si>
    <t>"</t>
  </si>
  <si>
    <t>01 2 02 21650</t>
  </si>
  <si>
    <t xml:space="preserve"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</si>
  <si>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</si>
  <si>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</si>
  <si>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</si>
  <si>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r>
      <t xml:space="preserve">от </t>
    </r>
    <r>
      <rPr>
        <u/>
        <sz val="14"/>
        <rFont val="Times New Roman"/>
        <family val="1"/>
        <charset val="204"/>
      </rPr>
      <t>27.01.2017</t>
    </r>
    <r>
      <rPr>
        <sz val="14"/>
        <rFont val="Times New Roman"/>
        <family val="1"/>
        <charset val="204"/>
      </rPr>
      <t xml:space="preserve"> № </t>
    </r>
    <r>
      <rPr>
        <u/>
        <sz val="14"/>
        <rFont val="Times New Roman"/>
        <family val="1"/>
        <charset val="204"/>
      </rPr>
      <t>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</si>
</sst>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_р_."/>
  </numFmts>
  <fonts count="14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4" fontId="2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49" fontId="2" fillId="0" borderId="0" xfId="0" applyNumberFormat="1" applyFont="1" applyFill="1"/>
    <xf numFmtId="49" fontId="1" fillId="0" borderId="0" xfId="0" applyNumberFormat="1" applyFont="1" applyFill="1"/>
    <xf numFmtId="49" fontId="3" fillId="0" borderId="0" xfId="0" applyNumberFormat="1" applyFont="1" applyFill="1"/>
    <xf numFmtId="4" fontId="1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/>
    </xf>
    <xf numFmtId="4" fontId="1" fillId="0" borderId="0" xfId="0" applyNumberFormat="1" applyFont="1" applyFill="1"/>
    <xf numFmtId="4" fontId="2" fillId="0" borderId="0" xfId="0" applyNumberFormat="1" applyFont="1" applyFill="1"/>
    <xf numFmtId="0" fontId="8" fillId="0" borderId="1" xfId="0" applyFont="1" applyFill="1" applyBorder="1" applyAlignment="1">
      <alignment horizontal="justify" vertical="top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top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top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top"/>
    </xf>
    <xf numFmtId="0" fontId="8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vertical="top"/>
    </xf>
    <xf numFmtId="0" fontId="8" fillId="0" borderId="1" xfId="0" applyNumberFormat="1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justify" vertical="top"/>
    </xf>
    <xf numFmtId="2" fontId="10" fillId="0" borderId="1" xfId="0" applyNumberFormat="1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right" vertical="center"/>
    </xf>
    <xf numFmtId="2" fontId="3" fillId="0" borderId="0" xfId="0" applyNumberFormat="1" applyFont="1" applyFill="1"/>
    <xf numFmtId="2" fontId="2" fillId="0" borderId="0" xfId="0" applyNumberFormat="1" applyFont="1" applyFill="1"/>
    <xf numFmtId="2" fontId="1" fillId="0" borderId="0" xfId="0" applyNumberFormat="1" applyFont="1" applyFill="1"/>
    <xf numFmtId="165" fontId="3" fillId="0" borderId="0" xfId="0" applyNumberFormat="1" applyFont="1" applyFill="1"/>
    <xf numFmtId="4" fontId="3" fillId="2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Border="1" applyAlignment="1">
      <alignment horizontal="justify" vertical="top" wrapText="1"/>
    </xf>
    <xf numFmtId="0" fontId="9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8" fillId="2" borderId="1" xfId="0" applyFont="1" applyFill="1" applyBorder="1" applyAlignment="1">
      <alignment horizontal="justify" vertical="top"/>
    </xf>
    <xf numFmtId="0" fontId="10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8" fillId="2" borderId="1" xfId="0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horizontal="justify" vertical="top" wrapText="1"/>
    </xf>
    <xf numFmtId="0" fontId="2" fillId="2" borderId="0" xfId="0" applyFont="1" applyFill="1" applyAlignment="1">
      <alignment wrapText="1"/>
    </xf>
    <xf numFmtId="0" fontId="12" fillId="2" borderId="1" xfId="0" applyFont="1" applyFill="1" applyBorder="1" applyAlignment="1">
      <alignment horizontal="justify" vertical="top" wrapText="1"/>
    </xf>
    <xf numFmtId="0" fontId="3" fillId="2" borderId="0" xfId="0" applyFont="1" applyFill="1"/>
    <xf numFmtId="0" fontId="13" fillId="2" borderId="0" xfId="0" applyFont="1" applyFill="1"/>
    <xf numFmtId="0" fontId="2" fillId="2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49" fontId="10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Fill="1" applyAlignment="1">
      <alignment horizontal="right" vertical="center"/>
    </xf>
    <xf numFmtId="0" fontId="5" fillId="2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6"/>
  <sheetViews>
    <sheetView tabSelected="1" zoomScale="90" zoomScaleNormal="90" workbookViewId="0">
      <selection activeCell="E313" sqref="E313"/>
    </sheetView>
  </sheetViews>
  <sheetFormatPr defaultRowHeight="18.75" x14ac:dyDescent="0.3"/>
  <cols>
    <col min="1" max="1" width="62.5703125" style="1" customWidth="1"/>
    <col min="2" max="2" width="18.7109375" style="1" customWidth="1"/>
    <col min="3" max="3" width="8.85546875" style="2" customWidth="1"/>
    <col min="4" max="4" width="20.85546875" style="3" customWidth="1"/>
    <col min="5" max="5" width="16.42578125" style="1" bestFit="1" customWidth="1"/>
    <col min="6" max="6" width="23.42578125" style="19" customWidth="1"/>
    <col min="7" max="7" width="16" style="1" bestFit="1" customWidth="1"/>
    <col min="8" max="8" width="19.5703125" style="1" bestFit="1" customWidth="1"/>
    <col min="9" max="9" width="16" style="1" bestFit="1" customWidth="1"/>
    <col min="10" max="16384" width="9.140625" style="1"/>
  </cols>
  <sheetData>
    <row r="1" spans="2:4" x14ac:dyDescent="0.3">
      <c r="B1" s="72"/>
      <c r="C1" s="73"/>
      <c r="D1" s="75" t="s">
        <v>527</v>
      </c>
    </row>
    <row r="2" spans="2:4" x14ac:dyDescent="0.3">
      <c r="B2" s="77" t="s">
        <v>175</v>
      </c>
      <c r="C2" s="77"/>
      <c r="D2" s="77"/>
    </row>
    <row r="3" spans="2:4" x14ac:dyDescent="0.3">
      <c r="B3" s="77" t="s">
        <v>176</v>
      </c>
      <c r="C3" s="77"/>
      <c r="D3" s="77"/>
    </row>
    <row r="4" spans="2:4" x14ac:dyDescent="0.3">
      <c r="B4" s="77" t="s">
        <v>529</v>
      </c>
      <c r="C4" s="77"/>
      <c r="D4" s="77"/>
    </row>
    <row r="5" spans="2:4" x14ac:dyDescent="0.3">
      <c r="B5" s="77" t="s">
        <v>528</v>
      </c>
      <c r="C5" s="77"/>
      <c r="D5" s="77"/>
    </row>
    <row r="6" spans="2:4" x14ac:dyDescent="0.3">
      <c r="B6" s="77" t="s">
        <v>176</v>
      </c>
      <c r="C6" s="77"/>
      <c r="D6" s="77"/>
    </row>
    <row r="7" spans="2:4" x14ac:dyDescent="0.3">
      <c r="B7" s="77" t="s">
        <v>530</v>
      </c>
      <c r="C7" s="77"/>
      <c r="D7" s="77"/>
    </row>
    <row r="8" spans="2:4" x14ac:dyDescent="0.3">
      <c r="B8" s="77" t="s">
        <v>531</v>
      </c>
      <c r="C8" s="77"/>
      <c r="D8" s="77"/>
    </row>
    <row r="9" spans="2:4" x14ac:dyDescent="0.3">
      <c r="B9" s="77" t="s">
        <v>532</v>
      </c>
      <c r="C9" s="77"/>
      <c r="D9" s="77"/>
    </row>
    <row r="10" spans="2:4" x14ac:dyDescent="0.3">
      <c r="B10" s="77" t="s">
        <v>239</v>
      </c>
      <c r="C10" s="77"/>
      <c r="D10" s="77"/>
    </row>
    <row r="11" spans="2:4" x14ac:dyDescent="0.3">
      <c r="B11" s="77" t="s">
        <v>556</v>
      </c>
      <c r="C11" s="77"/>
      <c r="D11" s="77"/>
    </row>
    <row r="12" spans="2:4" x14ac:dyDescent="0.3">
      <c r="B12" s="72"/>
      <c r="C12" s="73"/>
      <c r="D12" s="75"/>
    </row>
    <row r="13" spans="2:4" ht="18" customHeight="1" x14ac:dyDescent="0.3">
      <c r="B13" s="80" t="s">
        <v>533</v>
      </c>
      <c r="C13" s="80"/>
      <c r="D13" s="80"/>
    </row>
    <row r="14" spans="2:4" x14ac:dyDescent="0.3">
      <c r="B14" s="80" t="s">
        <v>175</v>
      </c>
      <c r="C14" s="80"/>
      <c r="D14" s="80"/>
    </row>
    <row r="15" spans="2:4" x14ac:dyDescent="0.3">
      <c r="B15" s="80" t="s">
        <v>176</v>
      </c>
      <c r="C15" s="80"/>
      <c r="D15" s="80"/>
    </row>
    <row r="16" spans="2:4" x14ac:dyDescent="0.3">
      <c r="B16" s="77" t="s">
        <v>177</v>
      </c>
      <c r="C16" s="77"/>
      <c r="D16" s="77"/>
    </row>
    <row r="17" spans="1:6" x14ac:dyDescent="0.3">
      <c r="B17" s="77" t="s">
        <v>178</v>
      </c>
      <c r="C17" s="77"/>
      <c r="D17" s="77"/>
    </row>
    <row r="18" spans="1:6" x14ac:dyDescent="0.3">
      <c r="B18" s="24"/>
      <c r="C18" s="24"/>
      <c r="D18" s="24" t="s">
        <v>240</v>
      </c>
    </row>
    <row r="19" spans="1:6" x14ac:dyDescent="0.3">
      <c r="B19" s="77" t="s">
        <v>239</v>
      </c>
      <c r="C19" s="77"/>
      <c r="D19" s="77"/>
    </row>
    <row r="20" spans="1:6" x14ac:dyDescent="0.3">
      <c r="B20" s="82" t="s">
        <v>522</v>
      </c>
      <c r="C20" s="77"/>
      <c r="D20" s="77"/>
    </row>
    <row r="21" spans="1:6" ht="14.25" customHeight="1" x14ac:dyDescent="0.3">
      <c r="C21" s="80"/>
      <c r="D21" s="80"/>
    </row>
    <row r="22" spans="1:6" ht="135.75" customHeight="1" x14ac:dyDescent="0.3">
      <c r="A22" s="81" t="s">
        <v>316</v>
      </c>
      <c r="B22" s="81"/>
      <c r="C22" s="81"/>
      <c r="D22" s="81"/>
    </row>
    <row r="23" spans="1:6" ht="18.75" customHeight="1" x14ac:dyDescent="0.3">
      <c r="A23" s="79"/>
      <c r="B23" s="79"/>
      <c r="C23" s="79"/>
      <c r="D23" s="79"/>
    </row>
    <row r="24" spans="1:6" ht="56.25" customHeight="1" x14ac:dyDescent="0.3">
      <c r="A24" s="8" t="s">
        <v>171</v>
      </c>
      <c r="B24" s="8" t="s">
        <v>172</v>
      </c>
      <c r="C24" s="8" t="s">
        <v>173</v>
      </c>
      <c r="D24" s="9" t="s">
        <v>174</v>
      </c>
    </row>
    <row r="25" spans="1:6" ht="21" customHeight="1" x14ac:dyDescent="0.3">
      <c r="A25" s="7">
        <v>1</v>
      </c>
      <c r="B25" s="7">
        <v>2</v>
      </c>
      <c r="C25" s="7">
        <v>3</v>
      </c>
      <c r="D25" s="7">
        <v>4</v>
      </c>
    </row>
    <row r="26" spans="1:6" s="11" customFormat="1" ht="66.75" customHeight="1" x14ac:dyDescent="0.3">
      <c r="A26" s="29" t="s">
        <v>241</v>
      </c>
      <c r="B26" s="30" t="s">
        <v>0</v>
      </c>
      <c r="C26" s="10"/>
      <c r="D26" s="12">
        <f>D27+D44+D59+D63+D71+D77+D81+D85</f>
        <v>170592044.97</v>
      </c>
      <c r="F26" s="20"/>
    </row>
    <row r="27" spans="1:6" s="11" customFormat="1" ht="105" customHeight="1" x14ac:dyDescent="0.3">
      <c r="A27" s="29" t="s">
        <v>242</v>
      </c>
      <c r="B27" s="30" t="s">
        <v>1</v>
      </c>
      <c r="C27" s="10"/>
      <c r="D27" s="12">
        <f>D28+D37+D40</f>
        <v>60838753.130000003</v>
      </c>
      <c r="F27" s="20"/>
    </row>
    <row r="28" spans="1:6" s="4" customFormat="1" ht="37.5" x14ac:dyDescent="0.3">
      <c r="A28" s="31" t="s">
        <v>243</v>
      </c>
      <c r="B28" s="32" t="s">
        <v>2</v>
      </c>
      <c r="C28" s="6"/>
      <c r="D28" s="13">
        <f>SUM(D29:D36)</f>
        <v>58219850</v>
      </c>
      <c r="F28" s="21"/>
    </row>
    <row r="29" spans="1:6" ht="165" customHeight="1" x14ac:dyDescent="0.3">
      <c r="A29" s="33" t="s">
        <v>244</v>
      </c>
      <c r="B29" s="34" t="s">
        <v>3</v>
      </c>
      <c r="C29" s="5">
        <v>100</v>
      </c>
      <c r="D29" s="50">
        <v>4862920</v>
      </c>
    </row>
    <row r="30" spans="1:6" ht="132" customHeight="1" x14ac:dyDescent="0.3">
      <c r="A30" s="35" t="s">
        <v>245</v>
      </c>
      <c r="B30" s="34" t="s">
        <v>3</v>
      </c>
      <c r="C30" s="5">
        <v>200</v>
      </c>
      <c r="D30" s="50">
        <v>4181100</v>
      </c>
    </row>
    <row r="31" spans="1:6" ht="133.5" customHeight="1" x14ac:dyDescent="0.3">
      <c r="A31" s="33" t="s">
        <v>246</v>
      </c>
      <c r="B31" s="34" t="s">
        <v>3</v>
      </c>
      <c r="C31" s="5">
        <v>600</v>
      </c>
      <c r="D31" s="50">
        <f>28704900-560000</f>
        <v>28144900</v>
      </c>
    </row>
    <row r="32" spans="1:6" ht="99" customHeight="1" x14ac:dyDescent="0.3">
      <c r="A32" s="33" t="s">
        <v>182</v>
      </c>
      <c r="B32" s="34" t="s">
        <v>3</v>
      </c>
      <c r="C32" s="5">
        <v>800</v>
      </c>
      <c r="D32" s="50">
        <v>93000</v>
      </c>
    </row>
    <row r="33" spans="1:6" ht="111.75" customHeight="1" x14ac:dyDescent="0.3">
      <c r="A33" s="33" t="s">
        <v>474</v>
      </c>
      <c r="B33" s="34" t="s">
        <v>4</v>
      </c>
      <c r="C33" s="5">
        <v>600</v>
      </c>
      <c r="D33" s="50">
        <v>30000</v>
      </c>
    </row>
    <row r="34" spans="1:6" ht="307.5" customHeight="1" x14ac:dyDescent="0.3">
      <c r="A34" s="48" t="s">
        <v>226</v>
      </c>
      <c r="B34" s="34" t="s">
        <v>5</v>
      </c>
      <c r="C34" s="5">
        <v>100</v>
      </c>
      <c r="D34" s="50">
        <v>2271916</v>
      </c>
    </row>
    <row r="35" spans="1:6" ht="252.75" customHeight="1" x14ac:dyDescent="0.3">
      <c r="A35" s="48" t="s">
        <v>227</v>
      </c>
      <c r="B35" s="34" t="s">
        <v>5</v>
      </c>
      <c r="C35" s="5">
        <v>200</v>
      </c>
      <c r="D35" s="50">
        <v>17490</v>
      </c>
    </row>
    <row r="36" spans="1:6" ht="251.25" customHeight="1" x14ac:dyDescent="0.3">
      <c r="A36" s="48" t="s">
        <v>228</v>
      </c>
      <c r="B36" s="34" t="s">
        <v>5</v>
      </c>
      <c r="C36" s="5">
        <v>600</v>
      </c>
      <c r="D36" s="50">
        <v>18618524</v>
      </c>
    </row>
    <row r="37" spans="1:6" s="4" customFormat="1" ht="37.5" x14ac:dyDescent="0.3">
      <c r="A37" s="31" t="s">
        <v>6</v>
      </c>
      <c r="B37" s="32" t="s">
        <v>225</v>
      </c>
      <c r="C37" s="6"/>
      <c r="D37" s="55">
        <f>SUM(D38:D39)</f>
        <v>572500</v>
      </c>
      <c r="F37" s="21"/>
    </row>
    <row r="38" spans="1:6" ht="98.25" customHeight="1" x14ac:dyDescent="0.3">
      <c r="A38" s="33" t="s">
        <v>207</v>
      </c>
      <c r="B38" s="34" t="s">
        <v>7</v>
      </c>
      <c r="C38" s="5">
        <v>200</v>
      </c>
      <c r="D38" s="50">
        <v>147500</v>
      </c>
    </row>
    <row r="39" spans="1:6" ht="98.25" customHeight="1" x14ac:dyDescent="0.3">
      <c r="A39" s="33" t="s">
        <v>190</v>
      </c>
      <c r="B39" s="34" t="s">
        <v>7</v>
      </c>
      <c r="C39" s="5">
        <v>600</v>
      </c>
      <c r="D39" s="50">
        <v>425000</v>
      </c>
    </row>
    <row r="40" spans="1:6" s="4" customFormat="1" ht="73.5" customHeight="1" x14ac:dyDescent="0.3">
      <c r="A40" s="31" t="s">
        <v>247</v>
      </c>
      <c r="B40" s="32" t="s">
        <v>8</v>
      </c>
      <c r="C40" s="6"/>
      <c r="D40" s="55">
        <f>SUM(D41:D43)</f>
        <v>2046403.13</v>
      </c>
      <c r="F40" s="21"/>
    </row>
    <row r="41" spans="1:6" ht="214.5" customHeight="1" x14ac:dyDescent="0.3">
      <c r="A41" s="48" t="s">
        <v>229</v>
      </c>
      <c r="B41" s="34" t="s">
        <v>9</v>
      </c>
      <c r="C41" s="5">
        <v>200</v>
      </c>
      <c r="D41" s="50">
        <v>38961</v>
      </c>
    </row>
    <row r="42" spans="1:6" ht="224.25" customHeight="1" x14ac:dyDescent="0.3">
      <c r="A42" s="48" t="s">
        <v>230</v>
      </c>
      <c r="B42" s="34" t="s">
        <v>9</v>
      </c>
      <c r="C42" s="5">
        <v>600</v>
      </c>
      <c r="D42" s="50">
        <v>939789</v>
      </c>
    </row>
    <row r="43" spans="1:6" ht="167.25" customHeight="1" x14ac:dyDescent="0.3">
      <c r="A43" s="48" t="s">
        <v>248</v>
      </c>
      <c r="B43" s="34" t="s">
        <v>10</v>
      </c>
      <c r="C43" s="5">
        <v>300</v>
      </c>
      <c r="D43" s="50">
        <v>1067653.1299999999</v>
      </c>
    </row>
    <row r="44" spans="1:6" s="11" customFormat="1" ht="103.5" customHeight="1" x14ac:dyDescent="0.3">
      <c r="A44" s="29" t="s">
        <v>249</v>
      </c>
      <c r="B44" s="30" t="s">
        <v>11</v>
      </c>
      <c r="C44" s="10"/>
      <c r="D44" s="26">
        <f>D45+D53</f>
        <v>93398371.170000002</v>
      </c>
      <c r="F44" s="20"/>
    </row>
    <row r="45" spans="1:6" s="4" customFormat="1" ht="37.5" x14ac:dyDescent="0.3">
      <c r="A45" s="31" t="s">
        <v>250</v>
      </c>
      <c r="B45" s="32" t="s">
        <v>12</v>
      </c>
      <c r="C45" s="6"/>
      <c r="D45" s="55">
        <f>SUM(D46:D52)</f>
        <v>90339149</v>
      </c>
      <c r="F45" s="21"/>
    </row>
    <row r="46" spans="1:6" ht="184.5" customHeight="1" x14ac:dyDescent="0.3">
      <c r="A46" s="33" t="s">
        <v>251</v>
      </c>
      <c r="B46" s="34" t="s">
        <v>13</v>
      </c>
      <c r="C46" s="5">
        <v>100</v>
      </c>
      <c r="D46" s="50">
        <v>3393180</v>
      </c>
    </row>
    <row r="47" spans="1:6" ht="149.25" customHeight="1" x14ac:dyDescent="0.3">
      <c r="A47" s="33" t="s">
        <v>252</v>
      </c>
      <c r="B47" s="34" t="s">
        <v>13</v>
      </c>
      <c r="C47" s="5">
        <v>200</v>
      </c>
      <c r="D47" s="50">
        <v>9848090</v>
      </c>
    </row>
    <row r="48" spans="1:6" ht="142.5" customHeight="1" x14ac:dyDescent="0.3">
      <c r="A48" s="33" t="s">
        <v>191</v>
      </c>
      <c r="B48" s="34" t="s">
        <v>13</v>
      </c>
      <c r="C48" s="5">
        <v>600</v>
      </c>
      <c r="D48" s="50">
        <f>7304310+560000</f>
        <v>7864310</v>
      </c>
    </row>
    <row r="49" spans="1:6" ht="126.75" customHeight="1" x14ac:dyDescent="0.3">
      <c r="A49" s="33" t="s">
        <v>253</v>
      </c>
      <c r="B49" s="34" t="s">
        <v>13</v>
      </c>
      <c r="C49" s="5">
        <v>800</v>
      </c>
      <c r="D49" s="50">
        <v>587500</v>
      </c>
    </row>
    <row r="50" spans="1:6" ht="313.5" customHeight="1" x14ac:dyDescent="0.3">
      <c r="A50" s="48" t="s">
        <v>534</v>
      </c>
      <c r="B50" s="34" t="s">
        <v>14</v>
      </c>
      <c r="C50" s="5">
        <v>100</v>
      </c>
      <c r="D50" s="50">
        <v>32310705</v>
      </c>
    </row>
    <row r="51" spans="1:6" ht="262.5" customHeight="1" x14ac:dyDescent="0.3">
      <c r="A51" s="48" t="s">
        <v>535</v>
      </c>
      <c r="B51" s="34" t="s">
        <v>14</v>
      </c>
      <c r="C51" s="5">
        <v>200</v>
      </c>
      <c r="D51" s="50">
        <v>207158</v>
      </c>
    </row>
    <row r="52" spans="1:6" ht="259.5" customHeight="1" x14ac:dyDescent="0.3">
      <c r="A52" s="48" t="s">
        <v>536</v>
      </c>
      <c r="B52" s="34" t="s">
        <v>14</v>
      </c>
      <c r="C52" s="5">
        <v>600</v>
      </c>
      <c r="D52" s="50">
        <v>36128206</v>
      </c>
    </row>
    <row r="53" spans="1:6" s="4" customFormat="1" ht="42" customHeight="1" x14ac:dyDescent="0.3">
      <c r="A53" s="31" t="s">
        <v>16</v>
      </c>
      <c r="B53" s="32" t="s">
        <v>15</v>
      </c>
      <c r="C53" s="6"/>
      <c r="D53" s="55">
        <f>SUM(D54:D58)</f>
        <v>3059222.17</v>
      </c>
      <c r="F53" s="21"/>
    </row>
    <row r="54" spans="1:6" ht="84" customHeight="1" x14ac:dyDescent="0.3">
      <c r="A54" s="33" t="s">
        <v>192</v>
      </c>
      <c r="B54" s="34" t="s">
        <v>17</v>
      </c>
      <c r="C54" s="5">
        <v>600</v>
      </c>
      <c r="D54" s="50">
        <v>1578600</v>
      </c>
    </row>
    <row r="55" spans="1:6" ht="105.75" customHeight="1" x14ac:dyDescent="0.3">
      <c r="A55" s="33" t="s">
        <v>208</v>
      </c>
      <c r="B55" s="34" t="s">
        <v>18</v>
      </c>
      <c r="C55" s="5">
        <v>200</v>
      </c>
      <c r="D55" s="50">
        <v>527500</v>
      </c>
    </row>
    <row r="56" spans="1:6" ht="108.75" customHeight="1" x14ac:dyDescent="0.3">
      <c r="A56" s="33" t="s">
        <v>193</v>
      </c>
      <c r="B56" s="34" t="s">
        <v>18</v>
      </c>
      <c r="C56" s="5">
        <v>600</v>
      </c>
      <c r="D56" s="50">
        <v>400000</v>
      </c>
    </row>
    <row r="57" spans="1:6" ht="126.75" customHeight="1" x14ac:dyDescent="0.3">
      <c r="A57" s="60" t="s">
        <v>552</v>
      </c>
      <c r="B57" s="63" t="s">
        <v>551</v>
      </c>
      <c r="C57" s="18">
        <v>200</v>
      </c>
      <c r="D57" s="50">
        <v>249732</v>
      </c>
    </row>
    <row r="58" spans="1:6" ht="134.25" customHeight="1" x14ac:dyDescent="0.3">
      <c r="A58" s="61" t="s">
        <v>555</v>
      </c>
      <c r="B58" s="63" t="s">
        <v>551</v>
      </c>
      <c r="C58" s="18">
        <v>600</v>
      </c>
      <c r="D58" s="50">
        <v>303390.17</v>
      </c>
    </row>
    <row r="59" spans="1:6" s="11" customFormat="1" ht="44.25" customHeight="1" x14ac:dyDescent="0.3">
      <c r="A59" s="29" t="s">
        <v>471</v>
      </c>
      <c r="B59" s="30" t="s">
        <v>19</v>
      </c>
      <c r="C59" s="10"/>
      <c r="D59" s="26">
        <f>D60</f>
        <v>9312920.6699999999</v>
      </c>
      <c r="F59" s="20"/>
    </row>
    <row r="60" spans="1:6" s="4" customFormat="1" ht="46.5" customHeight="1" x14ac:dyDescent="0.3">
      <c r="A60" s="31" t="s">
        <v>472</v>
      </c>
      <c r="B60" s="32" t="s">
        <v>20</v>
      </c>
      <c r="C60" s="6"/>
      <c r="D60" s="55">
        <f>SUM(D61:D62)</f>
        <v>9312920.6699999999</v>
      </c>
      <c r="F60" s="21"/>
    </row>
    <row r="61" spans="1:6" ht="88.5" customHeight="1" x14ac:dyDescent="0.3">
      <c r="A61" s="33" t="s">
        <v>194</v>
      </c>
      <c r="B61" s="34" t="s">
        <v>21</v>
      </c>
      <c r="C61" s="5">
        <v>600</v>
      </c>
      <c r="D61" s="50">
        <v>7732400</v>
      </c>
    </row>
    <row r="62" spans="1:6" ht="147" customHeight="1" x14ac:dyDescent="0.3">
      <c r="A62" s="33" t="s">
        <v>195</v>
      </c>
      <c r="B62" s="34" t="s">
        <v>205</v>
      </c>
      <c r="C62" s="5">
        <v>600</v>
      </c>
      <c r="D62" s="50">
        <v>1580520.67</v>
      </c>
    </row>
    <row r="63" spans="1:6" s="11" customFormat="1" ht="49.5" customHeight="1" x14ac:dyDescent="0.3">
      <c r="A63" s="29" t="s">
        <v>23</v>
      </c>
      <c r="B63" s="30" t="s">
        <v>22</v>
      </c>
      <c r="C63" s="10"/>
      <c r="D63" s="26">
        <f>D64+D69</f>
        <v>659300</v>
      </c>
      <c r="F63" s="20"/>
    </row>
    <row r="64" spans="1:6" s="4" customFormat="1" ht="49.5" customHeight="1" x14ac:dyDescent="0.3">
      <c r="A64" s="31" t="s">
        <v>238</v>
      </c>
      <c r="B64" s="32" t="s">
        <v>24</v>
      </c>
      <c r="C64" s="6"/>
      <c r="D64" s="55">
        <f>SUM(D65:D68)</f>
        <v>613100</v>
      </c>
      <c r="F64" s="21"/>
    </row>
    <row r="65" spans="1:6" ht="83.25" customHeight="1" x14ac:dyDescent="0.3">
      <c r="A65" s="33" t="s">
        <v>254</v>
      </c>
      <c r="B65" s="34" t="s">
        <v>26</v>
      </c>
      <c r="C65" s="5">
        <v>200</v>
      </c>
      <c r="D65" s="50">
        <v>22100</v>
      </c>
    </row>
    <row r="66" spans="1:6" ht="103.5" customHeight="1" x14ac:dyDescent="0.3">
      <c r="A66" s="48" t="s">
        <v>554</v>
      </c>
      <c r="B66" s="34" t="s">
        <v>25</v>
      </c>
      <c r="C66" s="5">
        <v>600</v>
      </c>
      <c r="D66" s="50">
        <v>105900</v>
      </c>
    </row>
    <row r="67" spans="1:6" ht="105.75" customHeight="1" x14ac:dyDescent="0.3">
      <c r="A67" s="48" t="s">
        <v>255</v>
      </c>
      <c r="B67" s="34" t="s">
        <v>27</v>
      </c>
      <c r="C67" s="5">
        <v>200</v>
      </c>
      <c r="D67" s="50">
        <v>207900</v>
      </c>
    </row>
    <row r="68" spans="1:6" ht="110.25" customHeight="1" x14ac:dyDescent="0.3">
      <c r="A68" s="48" t="s">
        <v>256</v>
      </c>
      <c r="B68" s="34" t="s">
        <v>27</v>
      </c>
      <c r="C68" s="5">
        <v>600</v>
      </c>
      <c r="D68" s="50">
        <v>277200</v>
      </c>
    </row>
    <row r="69" spans="1:6" s="4" customFormat="1" ht="44.25" customHeight="1" x14ac:dyDescent="0.3">
      <c r="A69" s="31" t="s">
        <v>231</v>
      </c>
      <c r="B69" s="32" t="s">
        <v>28</v>
      </c>
      <c r="C69" s="6"/>
      <c r="D69" s="55">
        <f>D70</f>
        <v>46200</v>
      </c>
      <c r="F69" s="21"/>
    </row>
    <row r="70" spans="1:6" ht="121.5" customHeight="1" x14ac:dyDescent="0.3">
      <c r="A70" s="48" t="s">
        <v>232</v>
      </c>
      <c r="B70" s="34" t="s">
        <v>29</v>
      </c>
      <c r="C70" s="5">
        <v>200</v>
      </c>
      <c r="D70" s="50">
        <v>46200</v>
      </c>
    </row>
    <row r="71" spans="1:6" s="11" customFormat="1" ht="25.5" customHeight="1" x14ac:dyDescent="0.3">
      <c r="A71" s="29" t="s">
        <v>257</v>
      </c>
      <c r="B71" s="30" t="s">
        <v>30</v>
      </c>
      <c r="C71" s="10"/>
      <c r="D71" s="26">
        <f>D72</f>
        <v>155000</v>
      </c>
      <c r="F71" s="20"/>
    </row>
    <row r="72" spans="1:6" s="4" customFormat="1" ht="47.25" customHeight="1" x14ac:dyDescent="0.3">
      <c r="A72" s="31" t="s">
        <v>258</v>
      </c>
      <c r="B72" s="32" t="s">
        <v>31</v>
      </c>
      <c r="C72" s="6"/>
      <c r="D72" s="55">
        <f>SUM(D73:D76)</f>
        <v>155000</v>
      </c>
      <c r="F72" s="21"/>
    </row>
    <row r="73" spans="1:6" ht="151.5" customHeight="1" x14ac:dyDescent="0.3">
      <c r="A73" s="33" t="s">
        <v>259</v>
      </c>
      <c r="B73" s="34" t="s">
        <v>32</v>
      </c>
      <c r="C73" s="5">
        <v>200</v>
      </c>
      <c r="D73" s="50">
        <v>50000</v>
      </c>
    </row>
    <row r="74" spans="1:6" ht="154.5" customHeight="1" x14ac:dyDescent="0.3">
      <c r="A74" s="33" t="s">
        <v>260</v>
      </c>
      <c r="B74" s="34" t="s">
        <v>32</v>
      </c>
      <c r="C74" s="5">
        <v>600</v>
      </c>
      <c r="D74" s="50">
        <v>75000</v>
      </c>
    </row>
    <row r="75" spans="1:6" ht="130.5" customHeight="1" x14ac:dyDescent="0.3">
      <c r="A75" s="48" t="s">
        <v>261</v>
      </c>
      <c r="B75" s="63" t="s">
        <v>33</v>
      </c>
      <c r="C75" s="18">
        <v>200</v>
      </c>
      <c r="D75" s="50">
        <v>8000</v>
      </c>
      <c r="E75" s="67"/>
    </row>
    <row r="76" spans="1:6" ht="130.5" customHeight="1" x14ac:dyDescent="0.3">
      <c r="A76" s="48" t="s">
        <v>507</v>
      </c>
      <c r="B76" s="63" t="s">
        <v>33</v>
      </c>
      <c r="C76" s="18">
        <v>600</v>
      </c>
      <c r="D76" s="50">
        <v>22000</v>
      </c>
      <c r="E76" s="67"/>
    </row>
    <row r="77" spans="1:6" s="11" customFormat="1" ht="51" customHeight="1" x14ac:dyDescent="0.3">
      <c r="A77" s="37" t="s">
        <v>35</v>
      </c>
      <c r="B77" s="30" t="s">
        <v>34</v>
      </c>
      <c r="C77" s="10"/>
      <c r="D77" s="26">
        <f>D78</f>
        <v>50000</v>
      </c>
      <c r="F77" s="20"/>
    </row>
    <row r="78" spans="1:6" s="4" customFormat="1" ht="49.5" customHeight="1" x14ac:dyDescent="0.3">
      <c r="A78" s="31" t="s">
        <v>37</v>
      </c>
      <c r="B78" s="32" t="s">
        <v>36</v>
      </c>
      <c r="C78" s="6"/>
      <c r="D78" s="55">
        <f>SUM(D79:D80)</f>
        <v>50000</v>
      </c>
      <c r="F78" s="21"/>
    </row>
    <row r="79" spans="1:6" ht="145.5" customHeight="1" x14ac:dyDescent="0.3">
      <c r="A79" s="33" t="s">
        <v>209</v>
      </c>
      <c r="B79" s="34" t="s">
        <v>38</v>
      </c>
      <c r="C79" s="5">
        <v>200</v>
      </c>
      <c r="D79" s="50">
        <v>30000</v>
      </c>
    </row>
    <row r="80" spans="1:6" ht="147.75" customHeight="1" x14ac:dyDescent="0.3">
      <c r="A80" s="33" t="s">
        <v>201</v>
      </c>
      <c r="B80" s="34" t="s">
        <v>38</v>
      </c>
      <c r="C80" s="5">
        <v>600</v>
      </c>
      <c r="D80" s="50">
        <v>20000</v>
      </c>
    </row>
    <row r="81" spans="1:6" s="11" customFormat="1" ht="87" customHeight="1" x14ac:dyDescent="0.3">
      <c r="A81" s="29" t="s">
        <v>40</v>
      </c>
      <c r="B81" s="30" t="s">
        <v>39</v>
      </c>
      <c r="C81" s="10"/>
      <c r="D81" s="26">
        <f>D82</f>
        <v>97100</v>
      </c>
      <c r="F81" s="20"/>
    </row>
    <row r="82" spans="1:6" s="4" customFormat="1" ht="51" customHeight="1" x14ac:dyDescent="0.3">
      <c r="A82" s="31" t="s">
        <v>41</v>
      </c>
      <c r="B82" s="32" t="s">
        <v>204</v>
      </c>
      <c r="C82" s="6"/>
      <c r="D82" s="55">
        <f>SUM(D83:D84)</f>
        <v>97100</v>
      </c>
      <c r="F82" s="21"/>
    </row>
    <row r="83" spans="1:6" ht="108.75" customHeight="1" x14ac:dyDescent="0.3">
      <c r="A83" s="33" t="s">
        <v>210</v>
      </c>
      <c r="B83" s="34" t="s">
        <v>42</v>
      </c>
      <c r="C83" s="5">
        <v>200</v>
      </c>
      <c r="D83" s="50">
        <v>66100</v>
      </c>
    </row>
    <row r="84" spans="1:6" ht="107.25" customHeight="1" x14ac:dyDescent="0.3">
      <c r="A84" s="33" t="s">
        <v>196</v>
      </c>
      <c r="B84" s="34" t="s">
        <v>42</v>
      </c>
      <c r="C84" s="5">
        <v>600</v>
      </c>
      <c r="D84" s="50">
        <v>31000</v>
      </c>
    </row>
    <row r="85" spans="1:6" s="11" customFormat="1" ht="95.25" customHeight="1" x14ac:dyDescent="0.3">
      <c r="A85" s="29" t="s">
        <v>262</v>
      </c>
      <c r="B85" s="30" t="s">
        <v>43</v>
      </c>
      <c r="C85" s="10"/>
      <c r="D85" s="26">
        <f>D86</f>
        <v>6080600</v>
      </c>
      <c r="F85" s="20"/>
    </row>
    <row r="86" spans="1:6" s="4" customFormat="1" ht="89.25" customHeight="1" x14ac:dyDescent="0.3">
      <c r="A86" s="31" t="s">
        <v>521</v>
      </c>
      <c r="B86" s="32" t="s">
        <v>44</v>
      </c>
      <c r="C86" s="6"/>
      <c r="D86" s="55">
        <f>SUM(D87:D89)</f>
        <v>6080600</v>
      </c>
      <c r="F86" s="21"/>
    </row>
    <row r="87" spans="1:6" ht="129.75" customHeight="1" x14ac:dyDescent="0.3">
      <c r="A87" s="33" t="s">
        <v>183</v>
      </c>
      <c r="B87" s="34" t="s">
        <v>45</v>
      </c>
      <c r="C87" s="5">
        <v>100</v>
      </c>
      <c r="D87" s="50">
        <v>4672600</v>
      </c>
    </row>
    <row r="88" spans="1:6" ht="94.5" customHeight="1" x14ac:dyDescent="0.3">
      <c r="A88" s="33" t="s">
        <v>263</v>
      </c>
      <c r="B88" s="34" t="s">
        <v>45</v>
      </c>
      <c r="C88" s="5">
        <v>200</v>
      </c>
      <c r="D88" s="50">
        <v>1350400</v>
      </c>
    </row>
    <row r="89" spans="1:6" ht="52.5" customHeight="1" x14ac:dyDescent="0.3">
      <c r="A89" s="33" t="s">
        <v>264</v>
      </c>
      <c r="B89" s="34" t="s">
        <v>45</v>
      </c>
      <c r="C89" s="5">
        <v>800</v>
      </c>
      <c r="D89" s="50">
        <v>57600</v>
      </c>
    </row>
    <row r="90" spans="1:6" s="11" customFormat="1" ht="108.75" customHeight="1" x14ac:dyDescent="0.3">
      <c r="A90" s="29" t="s">
        <v>479</v>
      </c>
      <c r="B90" s="30" t="s">
        <v>46</v>
      </c>
      <c r="C90" s="10"/>
      <c r="D90" s="26">
        <f>D91+D102+D108+D113+D116+D119+D134+D142</f>
        <v>17257663.960000001</v>
      </c>
      <c r="F90" s="20"/>
    </row>
    <row r="91" spans="1:6" s="11" customFormat="1" ht="53.25" customHeight="1" x14ac:dyDescent="0.3">
      <c r="A91" s="29" t="s">
        <v>265</v>
      </c>
      <c r="B91" s="30" t="s">
        <v>47</v>
      </c>
      <c r="C91" s="10"/>
      <c r="D91" s="26">
        <f>D95</f>
        <v>4233642.96</v>
      </c>
      <c r="F91" s="20"/>
    </row>
    <row r="92" spans="1:6" s="4" customFormat="1" ht="79.5" hidden="1" customHeight="1" x14ac:dyDescent="0.3">
      <c r="A92" s="31" t="s">
        <v>49</v>
      </c>
      <c r="B92" s="32" t="s">
        <v>48</v>
      </c>
      <c r="C92" s="6"/>
      <c r="D92" s="55">
        <f>SUM(D93:D94)</f>
        <v>0</v>
      </c>
      <c r="F92" s="21"/>
    </row>
    <row r="93" spans="1:6" ht="80.25" hidden="1" customHeight="1" x14ac:dyDescent="0.3">
      <c r="A93" s="33" t="s">
        <v>51</v>
      </c>
      <c r="B93" s="34" t="s">
        <v>50</v>
      </c>
      <c r="C93" s="5"/>
      <c r="D93" s="50"/>
    </row>
    <row r="94" spans="1:6" ht="7.5" hidden="1" customHeight="1" x14ac:dyDescent="0.3">
      <c r="A94" s="33" t="s">
        <v>53</v>
      </c>
      <c r="B94" s="34" t="s">
        <v>52</v>
      </c>
      <c r="C94" s="5"/>
      <c r="D94" s="50"/>
    </row>
    <row r="95" spans="1:6" s="4" customFormat="1" ht="106.5" customHeight="1" x14ac:dyDescent="0.3">
      <c r="A95" s="38" t="s">
        <v>318</v>
      </c>
      <c r="B95" s="39" t="s">
        <v>317</v>
      </c>
      <c r="C95" s="6"/>
      <c r="D95" s="55">
        <f>SUM(D96:D101)</f>
        <v>4233642.96</v>
      </c>
      <c r="E95" s="69"/>
      <c r="F95" s="21"/>
    </row>
    <row r="96" spans="1:6" s="4" customFormat="1" ht="122.25" customHeight="1" x14ac:dyDescent="0.3">
      <c r="A96" s="36" t="s">
        <v>537</v>
      </c>
      <c r="B96" s="74" t="s">
        <v>523</v>
      </c>
      <c r="C96" s="5">
        <v>500</v>
      </c>
      <c r="D96" s="50">
        <f>1616160.82-580398.82</f>
        <v>1035762.0000000001</v>
      </c>
      <c r="E96" s="69"/>
      <c r="F96" s="21"/>
    </row>
    <row r="97" spans="1:6" s="4" customFormat="1" ht="106.5" customHeight="1" x14ac:dyDescent="0.3">
      <c r="A97" s="36" t="s">
        <v>538</v>
      </c>
      <c r="B97" s="74" t="s">
        <v>524</v>
      </c>
      <c r="C97" s="5">
        <v>500</v>
      </c>
      <c r="D97" s="50">
        <f>397995.23-226467.23</f>
        <v>171527.99999999997</v>
      </c>
      <c r="E97" s="69"/>
      <c r="F97" s="21"/>
    </row>
    <row r="98" spans="1:6" ht="85.5" customHeight="1" x14ac:dyDescent="0.3">
      <c r="A98" s="48" t="s">
        <v>539</v>
      </c>
      <c r="B98" s="63" t="s">
        <v>509</v>
      </c>
      <c r="C98" s="18">
        <v>200</v>
      </c>
      <c r="D98" s="50">
        <f>3047280.69-2014156.05+978394.05</f>
        <v>2011518.69</v>
      </c>
      <c r="E98" s="70"/>
    </row>
    <row r="99" spans="1:6" ht="82.5" customHeight="1" x14ac:dyDescent="0.3">
      <c r="A99" s="48" t="s">
        <v>511</v>
      </c>
      <c r="B99" s="63" t="s">
        <v>510</v>
      </c>
      <c r="C99" s="18">
        <v>200</v>
      </c>
      <c r="D99" s="50">
        <f>1025066.51-171528</f>
        <v>853538.51</v>
      </c>
      <c r="E99" s="70"/>
    </row>
    <row r="100" spans="1:6" ht="98.25" customHeight="1" x14ac:dyDescent="0.3">
      <c r="A100" s="60" t="s">
        <v>513</v>
      </c>
      <c r="B100" s="63" t="s">
        <v>512</v>
      </c>
      <c r="C100" s="18">
        <v>200</v>
      </c>
      <c r="D100" s="50">
        <v>150000</v>
      </c>
      <c r="E100" s="70"/>
    </row>
    <row r="101" spans="1:6" ht="107.25" customHeight="1" x14ac:dyDescent="0.3">
      <c r="A101" s="48" t="s">
        <v>515</v>
      </c>
      <c r="B101" s="63" t="s">
        <v>514</v>
      </c>
      <c r="C101" s="18">
        <v>200</v>
      </c>
      <c r="D101" s="50">
        <v>11295.76</v>
      </c>
      <c r="E101" s="71"/>
    </row>
    <row r="102" spans="1:6" s="11" customFormat="1" ht="69" customHeight="1" x14ac:dyDescent="0.3">
      <c r="A102" s="29" t="s">
        <v>266</v>
      </c>
      <c r="B102" s="30" t="s">
        <v>54</v>
      </c>
      <c r="C102" s="10"/>
      <c r="D102" s="26">
        <f>D103</f>
        <v>298021</v>
      </c>
      <c r="F102" s="20"/>
    </row>
    <row r="103" spans="1:6" s="4" customFormat="1" ht="48" customHeight="1" x14ac:dyDescent="0.3">
      <c r="A103" s="31" t="s">
        <v>267</v>
      </c>
      <c r="B103" s="32" t="s">
        <v>55</v>
      </c>
      <c r="C103" s="6"/>
      <c r="D103" s="55">
        <f>SUM(D104:D107)</f>
        <v>298021</v>
      </c>
      <c r="F103" s="21"/>
    </row>
    <row r="104" spans="1:6" ht="84" customHeight="1" x14ac:dyDescent="0.3">
      <c r="A104" s="33" t="s">
        <v>424</v>
      </c>
      <c r="B104" s="34" t="s">
        <v>56</v>
      </c>
      <c r="C104" s="5">
        <v>200</v>
      </c>
      <c r="D104" s="50">
        <v>184021</v>
      </c>
    </row>
    <row r="105" spans="1:6" ht="141" customHeight="1" x14ac:dyDescent="0.3">
      <c r="A105" s="48" t="s">
        <v>501</v>
      </c>
      <c r="B105" s="34" t="s">
        <v>57</v>
      </c>
      <c r="C105" s="5">
        <v>200</v>
      </c>
      <c r="D105" s="50">
        <v>60000</v>
      </c>
    </row>
    <row r="106" spans="1:6" ht="144.75" customHeight="1" x14ac:dyDescent="0.3">
      <c r="A106" s="48" t="s">
        <v>502</v>
      </c>
      <c r="B106" s="34" t="s">
        <v>57</v>
      </c>
      <c r="C106" s="5">
        <v>600</v>
      </c>
      <c r="D106" s="50">
        <v>24000</v>
      </c>
    </row>
    <row r="107" spans="1:6" ht="89.25" customHeight="1" x14ac:dyDescent="0.3">
      <c r="A107" s="40" t="s">
        <v>425</v>
      </c>
      <c r="B107" s="34" t="s">
        <v>319</v>
      </c>
      <c r="C107" s="5">
        <v>200</v>
      </c>
      <c r="D107" s="50">
        <v>30000</v>
      </c>
    </row>
    <row r="108" spans="1:6" s="11" customFormat="1" ht="143.25" customHeight="1" x14ac:dyDescent="0.3">
      <c r="A108" s="41" t="s">
        <v>59</v>
      </c>
      <c r="B108" s="30" t="s">
        <v>58</v>
      </c>
      <c r="C108" s="10"/>
      <c r="D108" s="26">
        <f>D109</f>
        <v>1900000</v>
      </c>
      <c r="F108" s="20"/>
    </row>
    <row r="109" spans="1:6" s="4" customFormat="1" ht="65.25" customHeight="1" x14ac:dyDescent="0.3">
      <c r="A109" s="42" t="s">
        <v>61</v>
      </c>
      <c r="B109" s="32" t="s">
        <v>60</v>
      </c>
      <c r="C109" s="6"/>
      <c r="D109" s="55">
        <f>SUM(D110:D110)</f>
        <v>1900000</v>
      </c>
      <c r="F109" s="21"/>
    </row>
    <row r="110" spans="1:6" s="4" customFormat="1" ht="124.5" customHeight="1" x14ac:dyDescent="0.3">
      <c r="A110" s="36" t="s">
        <v>435</v>
      </c>
      <c r="B110" s="34" t="s">
        <v>62</v>
      </c>
      <c r="C110" s="5">
        <v>800</v>
      </c>
      <c r="D110" s="50">
        <v>1900000</v>
      </c>
      <c r="F110" s="21"/>
    </row>
    <row r="111" spans="1:6" ht="56.25" hidden="1" customHeight="1" x14ac:dyDescent="0.3">
      <c r="A111" s="33" t="s">
        <v>64</v>
      </c>
      <c r="B111" s="34" t="s">
        <v>63</v>
      </c>
      <c r="C111" s="5"/>
      <c r="D111" s="50"/>
    </row>
    <row r="112" spans="1:6" ht="8.25" hidden="1" customHeight="1" x14ac:dyDescent="0.3">
      <c r="A112" s="33" t="s">
        <v>66</v>
      </c>
      <c r="B112" s="34" t="s">
        <v>65</v>
      </c>
      <c r="C112" s="5"/>
      <c r="D112" s="50"/>
    </row>
    <row r="113" spans="1:6" s="11" customFormat="1" ht="54" customHeight="1" x14ac:dyDescent="0.3">
      <c r="A113" s="41" t="s">
        <v>273</v>
      </c>
      <c r="B113" s="30" t="s">
        <v>67</v>
      </c>
      <c r="C113" s="10"/>
      <c r="D113" s="26">
        <f>D114</f>
        <v>2000000</v>
      </c>
      <c r="F113" s="20"/>
    </row>
    <row r="114" spans="1:6" s="4" customFormat="1" ht="46.5" customHeight="1" x14ac:dyDescent="0.3">
      <c r="A114" s="38" t="s">
        <v>320</v>
      </c>
      <c r="B114" s="32" t="s">
        <v>68</v>
      </c>
      <c r="C114" s="6"/>
      <c r="D114" s="55">
        <f>SUM(D115:D115)</f>
        <v>2000000</v>
      </c>
      <c r="F114" s="21"/>
    </row>
    <row r="115" spans="1:6" ht="69" customHeight="1" x14ac:dyDescent="0.3">
      <c r="A115" s="36" t="s">
        <v>433</v>
      </c>
      <c r="B115" s="34" t="s">
        <v>69</v>
      </c>
      <c r="C115" s="5">
        <v>200</v>
      </c>
      <c r="D115" s="50">
        <v>2000000</v>
      </c>
    </row>
    <row r="116" spans="1:6" s="11" customFormat="1" ht="66.75" customHeight="1" x14ac:dyDescent="0.3">
      <c r="A116" s="29" t="s">
        <v>179</v>
      </c>
      <c r="B116" s="30" t="s">
        <v>70</v>
      </c>
      <c r="C116" s="10"/>
      <c r="D116" s="26">
        <f>D117</f>
        <v>1300000</v>
      </c>
      <c r="F116" s="20"/>
    </row>
    <row r="117" spans="1:6" s="4" customFormat="1" ht="63" customHeight="1" x14ac:dyDescent="0.3">
      <c r="A117" s="44" t="s">
        <v>518</v>
      </c>
      <c r="B117" s="32" t="s">
        <v>71</v>
      </c>
      <c r="C117" s="6"/>
      <c r="D117" s="55">
        <f>D118</f>
        <v>1300000</v>
      </c>
      <c r="F117" s="21"/>
    </row>
    <row r="118" spans="1:6" ht="85.5" customHeight="1" x14ac:dyDescent="0.3">
      <c r="A118" s="33" t="s">
        <v>434</v>
      </c>
      <c r="B118" s="34" t="s">
        <v>72</v>
      </c>
      <c r="C118" s="5">
        <v>800</v>
      </c>
      <c r="D118" s="50">
        <v>1300000</v>
      </c>
    </row>
    <row r="119" spans="1:6" ht="91.5" customHeight="1" x14ac:dyDescent="0.3">
      <c r="A119" s="41" t="s">
        <v>545</v>
      </c>
      <c r="B119" s="30" t="s">
        <v>321</v>
      </c>
      <c r="C119" s="5"/>
      <c r="D119" s="26">
        <f>D120+D123+D128+D130+D132</f>
        <v>3045832.5</v>
      </c>
    </row>
    <row r="120" spans="1:6" ht="54" customHeight="1" x14ac:dyDescent="0.3">
      <c r="A120" s="38" t="s">
        <v>322</v>
      </c>
      <c r="B120" s="32" t="s">
        <v>323</v>
      </c>
      <c r="C120" s="5"/>
      <c r="D120" s="55">
        <f>SUM(D121:D122)</f>
        <v>265500</v>
      </c>
    </row>
    <row r="121" spans="1:6" ht="126" customHeight="1" x14ac:dyDescent="0.3">
      <c r="A121" s="60" t="s">
        <v>548</v>
      </c>
      <c r="B121" s="43" t="s">
        <v>360</v>
      </c>
      <c r="C121" s="5">
        <v>200</v>
      </c>
      <c r="D121" s="50">
        <v>110500</v>
      </c>
    </row>
    <row r="122" spans="1:6" ht="123.75" customHeight="1" x14ac:dyDescent="0.3">
      <c r="A122" s="60" t="s">
        <v>549</v>
      </c>
      <c r="B122" s="43" t="s">
        <v>361</v>
      </c>
      <c r="C122" s="5">
        <v>200</v>
      </c>
      <c r="D122" s="50">
        <v>155000</v>
      </c>
    </row>
    <row r="123" spans="1:6" ht="45.75" customHeight="1" x14ac:dyDescent="0.3">
      <c r="A123" s="38" t="s">
        <v>546</v>
      </c>
      <c r="B123" s="39" t="s">
        <v>362</v>
      </c>
      <c r="C123" s="5"/>
      <c r="D123" s="55">
        <f>SUM(D124:D127)</f>
        <v>546332.5</v>
      </c>
    </row>
    <row r="124" spans="1:6" ht="108" customHeight="1" x14ac:dyDescent="0.3">
      <c r="A124" s="36" t="s">
        <v>547</v>
      </c>
      <c r="B124" s="74" t="s">
        <v>525</v>
      </c>
      <c r="C124" s="5">
        <v>500</v>
      </c>
      <c r="D124" s="50">
        <v>374832.5</v>
      </c>
    </row>
    <row r="125" spans="1:6" ht="87.75" customHeight="1" x14ac:dyDescent="0.3">
      <c r="A125" s="36" t="s">
        <v>430</v>
      </c>
      <c r="B125" s="43" t="s">
        <v>363</v>
      </c>
      <c r="C125" s="5">
        <v>200</v>
      </c>
      <c r="D125" s="50">
        <v>70000</v>
      </c>
    </row>
    <row r="126" spans="1:6" ht="86.25" customHeight="1" x14ac:dyDescent="0.3">
      <c r="A126" s="36" t="s">
        <v>431</v>
      </c>
      <c r="B126" s="43" t="s">
        <v>364</v>
      </c>
      <c r="C126" s="5">
        <v>200</v>
      </c>
      <c r="D126" s="50">
        <v>75000</v>
      </c>
    </row>
    <row r="127" spans="1:6" ht="105" customHeight="1" x14ac:dyDescent="0.3">
      <c r="A127" s="36" t="s">
        <v>432</v>
      </c>
      <c r="B127" s="43" t="s">
        <v>365</v>
      </c>
      <c r="C127" s="5">
        <v>200</v>
      </c>
      <c r="D127" s="50">
        <v>26500</v>
      </c>
    </row>
    <row r="128" spans="1:6" ht="74.25" customHeight="1" x14ac:dyDescent="0.3">
      <c r="A128" s="38" t="s">
        <v>480</v>
      </c>
      <c r="B128" s="39" t="s">
        <v>366</v>
      </c>
      <c r="C128" s="5"/>
      <c r="D128" s="55">
        <f>D129</f>
        <v>54000</v>
      </c>
    </row>
    <row r="129" spans="1:4" ht="107.25" customHeight="1" x14ac:dyDescent="0.3">
      <c r="A129" s="35" t="s">
        <v>482</v>
      </c>
      <c r="B129" s="43" t="s">
        <v>367</v>
      </c>
      <c r="C129" s="5">
        <v>200</v>
      </c>
      <c r="D129" s="50">
        <v>54000</v>
      </c>
    </row>
    <row r="130" spans="1:4" ht="46.5" customHeight="1" x14ac:dyDescent="0.3">
      <c r="A130" s="38" t="s">
        <v>481</v>
      </c>
      <c r="B130" s="39" t="s">
        <v>368</v>
      </c>
      <c r="C130" s="5"/>
      <c r="D130" s="55">
        <f>D131</f>
        <v>180000</v>
      </c>
    </row>
    <row r="131" spans="1:4" ht="85.5" customHeight="1" x14ac:dyDescent="0.3">
      <c r="A131" s="36" t="s">
        <v>483</v>
      </c>
      <c r="B131" s="43" t="s">
        <v>369</v>
      </c>
      <c r="C131" s="5">
        <v>200</v>
      </c>
      <c r="D131" s="50">
        <v>180000</v>
      </c>
    </row>
    <row r="132" spans="1:4" ht="49.5" customHeight="1" x14ac:dyDescent="0.3">
      <c r="A132" s="56" t="s">
        <v>484</v>
      </c>
      <c r="B132" s="57" t="s">
        <v>485</v>
      </c>
      <c r="C132" s="25"/>
      <c r="D132" s="55">
        <f>D133</f>
        <v>2000000</v>
      </c>
    </row>
    <row r="133" spans="1:4" ht="86.25" customHeight="1" x14ac:dyDescent="0.3">
      <c r="A133" s="61" t="s">
        <v>486</v>
      </c>
      <c r="B133" s="18" t="s">
        <v>491</v>
      </c>
      <c r="C133" s="18">
        <v>200</v>
      </c>
      <c r="D133" s="50">
        <v>2000000</v>
      </c>
    </row>
    <row r="134" spans="1:4" ht="109.5" customHeight="1" x14ac:dyDescent="0.3">
      <c r="A134" s="41" t="s">
        <v>324</v>
      </c>
      <c r="B134" s="30" t="s">
        <v>325</v>
      </c>
      <c r="C134" s="5"/>
      <c r="D134" s="26">
        <f>D135+D138+D140</f>
        <v>635000</v>
      </c>
    </row>
    <row r="135" spans="1:4" ht="108.75" customHeight="1" x14ac:dyDescent="0.3">
      <c r="A135" s="38" t="s">
        <v>326</v>
      </c>
      <c r="B135" s="32" t="s">
        <v>327</v>
      </c>
      <c r="C135" s="5"/>
      <c r="D135" s="55">
        <f>SUM(D136:D137)</f>
        <v>35000</v>
      </c>
    </row>
    <row r="136" spans="1:4" ht="108" customHeight="1" x14ac:dyDescent="0.3">
      <c r="A136" s="36" t="s">
        <v>426</v>
      </c>
      <c r="B136" s="34" t="s">
        <v>328</v>
      </c>
      <c r="C136" s="5">
        <v>200</v>
      </c>
      <c r="D136" s="50">
        <v>30000</v>
      </c>
    </row>
    <row r="137" spans="1:4" ht="166.5" customHeight="1" x14ac:dyDescent="0.3">
      <c r="A137" s="36" t="s">
        <v>427</v>
      </c>
      <c r="B137" s="34" t="s">
        <v>329</v>
      </c>
      <c r="C137" s="5">
        <v>200</v>
      </c>
      <c r="D137" s="50">
        <v>5000</v>
      </c>
    </row>
    <row r="138" spans="1:4" ht="72.75" customHeight="1" x14ac:dyDescent="0.3">
      <c r="A138" s="38" t="s">
        <v>330</v>
      </c>
      <c r="B138" s="32" t="s">
        <v>331</v>
      </c>
      <c r="C138" s="5"/>
      <c r="D138" s="55">
        <f>D139</f>
        <v>100000</v>
      </c>
    </row>
    <row r="139" spans="1:4" ht="127.5" customHeight="1" x14ac:dyDescent="0.3">
      <c r="A139" s="36" t="s">
        <v>428</v>
      </c>
      <c r="B139" s="43" t="s">
        <v>332</v>
      </c>
      <c r="C139" s="5">
        <v>200</v>
      </c>
      <c r="D139" s="50">
        <v>100000</v>
      </c>
    </row>
    <row r="140" spans="1:4" ht="35.25" customHeight="1" x14ac:dyDescent="0.3">
      <c r="A140" s="45" t="s">
        <v>333</v>
      </c>
      <c r="B140" s="39" t="s">
        <v>334</v>
      </c>
      <c r="C140" s="5"/>
      <c r="D140" s="55">
        <f>D141</f>
        <v>500000</v>
      </c>
    </row>
    <row r="141" spans="1:4" ht="64.5" customHeight="1" x14ac:dyDescent="0.3">
      <c r="A141" s="36" t="s">
        <v>429</v>
      </c>
      <c r="B141" s="43" t="s">
        <v>335</v>
      </c>
      <c r="C141" s="5">
        <v>800</v>
      </c>
      <c r="D141" s="50">
        <v>500000</v>
      </c>
    </row>
    <row r="142" spans="1:4" ht="68.25" customHeight="1" x14ac:dyDescent="0.3">
      <c r="A142" s="46" t="s">
        <v>540</v>
      </c>
      <c r="B142" s="47" t="s">
        <v>370</v>
      </c>
      <c r="C142" s="5"/>
      <c r="D142" s="26">
        <f>D143</f>
        <v>3845167.5</v>
      </c>
    </row>
    <row r="143" spans="1:4" ht="50.25" customHeight="1" x14ac:dyDescent="0.3">
      <c r="A143" s="38" t="s">
        <v>541</v>
      </c>
      <c r="B143" s="39" t="s">
        <v>371</v>
      </c>
      <c r="C143" s="5"/>
      <c r="D143" s="55">
        <f>SUM(D144:D146)</f>
        <v>3845167.5</v>
      </c>
    </row>
    <row r="144" spans="1:4" ht="102" customHeight="1" x14ac:dyDescent="0.3">
      <c r="A144" s="36" t="s">
        <v>542</v>
      </c>
      <c r="B144" s="74" t="s">
        <v>526</v>
      </c>
      <c r="C144" s="5">
        <v>500</v>
      </c>
      <c r="D144" s="50">
        <f>1485191.31-1485191.31</f>
        <v>0</v>
      </c>
    </row>
    <row r="145" spans="1:6" ht="105" customHeight="1" x14ac:dyDescent="0.3">
      <c r="A145" s="60" t="s">
        <v>543</v>
      </c>
      <c r="B145" s="63" t="s">
        <v>372</v>
      </c>
      <c r="C145" s="18">
        <v>200</v>
      </c>
      <c r="D145" s="50">
        <f>2216031-1485191.31+1485191.31</f>
        <v>2216031</v>
      </c>
    </row>
    <row r="146" spans="1:6" ht="81" customHeight="1" x14ac:dyDescent="0.3">
      <c r="A146" s="60" t="s">
        <v>544</v>
      </c>
      <c r="B146" s="63" t="s">
        <v>516</v>
      </c>
      <c r="C146" s="18">
        <v>200</v>
      </c>
      <c r="D146" s="50">
        <f>2003969-374832.5</f>
        <v>1629136.5</v>
      </c>
    </row>
    <row r="147" spans="1:6" s="11" customFormat="1" ht="67.5" customHeight="1" x14ac:dyDescent="0.3">
      <c r="A147" s="29" t="s">
        <v>274</v>
      </c>
      <c r="B147" s="30" t="s">
        <v>73</v>
      </c>
      <c r="C147" s="10"/>
      <c r="D147" s="26">
        <f>D148+D157+D163+D166+D169+D173</f>
        <v>16791066</v>
      </c>
      <c r="F147" s="20"/>
    </row>
    <row r="148" spans="1:6" s="11" customFormat="1" ht="56.25" customHeight="1" x14ac:dyDescent="0.3">
      <c r="A148" s="29" t="s">
        <v>275</v>
      </c>
      <c r="B148" s="30" t="s">
        <v>74</v>
      </c>
      <c r="C148" s="10"/>
      <c r="D148" s="26">
        <f>D149+D155</f>
        <v>12203945</v>
      </c>
      <c r="F148" s="20"/>
    </row>
    <row r="149" spans="1:6" s="4" customFormat="1" ht="44.25" customHeight="1" x14ac:dyDescent="0.3">
      <c r="A149" s="31" t="s">
        <v>76</v>
      </c>
      <c r="B149" s="32" t="s">
        <v>75</v>
      </c>
      <c r="C149" s="6"/>
      <c r="D149" s="55">
        <f>SUM(D150:D154)</f>
        <v>11096610</v>
      </c>
      <c r="F149" s="21"/>
    </row>
    <row r="150" spans="1:6" ht="126.75" customHeight="1" x14ac:dyDescent="0.3">
      <c r="A150" s="33" t="s">
        <v>184</v>
      </c>
      <c r="B150" s="34" t="s">
        <v>77</v>
      </c>
      <c r="C150" s="5">
        <v>100</v>
      </c>
      <c r="D150" s="50">
        <v>8254904</v>
      </c>
    </row>
    <row r="151" spans="1:6" ht="87" customHeight="1" x14ac:dyDescent="0.3">
      <c r="A151" s="33" t="s">
        <v>211</v>
      </c>
      <c r="B151" s="34" t="s">
        <v>77</v>
      </c>
      <c r="C151" s="5">
        <v>200</v>
      </c>
      <c r="D151" s="50">
        <v>1973000</v>
      </c>
    </row>
    <row r="152" spans="1:6" ht="66" customHeight="1" x14ac:dyDescent="0.3">
      <c r="A152" s="33" t="s">
        <v>202</v>
      </c>
      <c r="B152" s="34" t="s">
        <v>77</v>
      </c>
      <c r="C152" s="5">
        <v>800</v>
      </c>
      <c r="D152" s="50">
        <v>42000</v>
      </c>
    </row>
    <row r="153" spans="1:6" ht="151.5" customHeight="1" x14ac:dyDescent="0.3">
      <c r="A153" s="33" t="s">
        <v>185</v>
      </c>
      <c r="B153" s="34" t="s">
        <v>78</v>
      </c>
      <c r="C153" s="5">
        <v>100</v>
      </c>
      <c r="D153" s="50">
        <v>444816</v>
      </c>
    </row>
    <row r="154" spans="1:6" ht="105.75" customHeight="1" x14ac:dyDescent="0.3">
      <c r="A154" s="33" t="s">
        <v>212</v>
      </c>
      <c r="B154" s="34" t="s">
        <v>78</v>
      </c>
      <c r="C154" s="5">
        <v>200</v>
      </c>
      <c r="D154" s="50">
        <v>381890</v>
      </c>
    </row>
    <row r="155" spans="1:6" s="4" customFormat="1" ht="69" customHeight="1" x14ac:dyDescent="0.3">
      <c r="A155" s="31" t="s">
        <v>276</v>
      </c>
      <c r="B155" s="32" t="s">
        <v>79</v>
      </c>
      <c r="C155" s="6"/>
      <c r="D155" s="55">
        <f>SUM(D156:D156)</f>
        <v>1107335</v>
      </c>
      <c r="F155" s="21"/>
    </row>
    <row r="156" spans="1:6" ht="186.75" customHeight="1" x14ac:dyDescent="0.3">
      <c r="A156" s="33" t="s">
        <v>336</v>
      </c>
      <c r="B156" s="34" t="s">
        <v>80</v>
      </c>
      <c r="C156" s="5">
        <v>100</v>
      </c>
      <c r="D156" s="50">
        <v>1107335</v>
      </c>
    </row>
    <row r="157" spans="1:6" s="11" customFormat="1" ht="46.5" customHeight="1" x14ac:dyDescent="0.3">
      <c r="A157" s="29" t="s">
        <v>82</v>
      </c>
      <c r="B157" s="30" t="s">
        <v>81</v>
      </c>
      <c r="C157" s="10"/>
      <c r="D157" s="26">
        <f>D158+D160</f>
        <v>3762121</v>
      </c>
      <c r="F157" s="20"/>
    </row>
    <row r="158" spans="1:6" s="4" customFormat="1" ht="46.5" customHeight="1" x14ac:dyDescent="0.3">
      <c r="A158" s="31" t="s">
        <v>84</v>
      </c>
      <c r="B158" s="32" t="s">
        <v>83</v>
      </c>
      <c r="C158" s="6"/>
      <c r="D158" s="55">
        <f>D159</f>
        <v>3456821</v>
      </c>
      <c r="F158" s="21"/>
    </row>
    <row r="159" spans="1:6" ht="87.75" customHeight="1" x14ac:dyDescent="0.3">
      <c r="A159" s="33" t="s">
        <v>197</v>
      </c>
      <c r="B159" s="34" t="s">
        <v>85</v>
      </c>
      <c r="C159" s="5">
        <v>600</v>
      </c>
      <c r="D159" s="50">
        <v>3456821</v>
      </c>
    </row>
    <row r="160" spans="1:6" s="4" customFormat="1" ht="65.25" customHeight="1" x14ac:dyDescent="0.3">
      <c r="A160" s="31" t="s">
        <v>87</v>
      </c>
      <c r="B160" s="32" t="s">
        <v>86</v>
      </c>
      <c r="C160" s="6"/>
      <c r="D160" s="55">
        <f>SUM(D161:D162)</f>
        <v>305300</v>
      </c>
      <c r="F160" s="21"/>
    </row>
    <row r="161" spans="1:6" ht="162.75" customHeight="1" x14ac:dyDescent="0.3">
      <c r="A161" s="33" t="s">
        <v>198</v>
      </c>
      <c r="B161" s="34" t="s">
        <v>206</v>
      </c>
      <c r="C161" s="5">
        <v>600</v>
      </c>
      <c r="D161" s="50">
        <v>305300</v>
      </c>
    </row>
    <row r="162" spans="1:6" ht="15" hidden="1" customHeight="1" x14ac:dyDescent="0.3">
      <c r="A162" s="33"/>
      <c r="B162" s="34"/>
      <c r="C162" s="5"/>
      <c r="D162" s="50"/>
    </row>
    <row r="163" spans="1:6" s="11" customFormat="1" ht="45.75" customHeight="1" x14ac:dyDescent="0.3">
      <c r="A163" s="29" t="s">
        <v>89</v>
      </c>
      <c r="B163" s="30" t="s">
        <v>88</v>
      </c>
      <c r="C163" s="10"/>
      <c r="D163" s="26">
        <f>D164</f>
        <v>220000</v>
      </c>
      <c r="F163" s="20"/>
    </row>
    <row r="164" spans="1:6" s="4" customFormat="1" ht="50.25" customHeight="1" x14ac:dyDescent="0.3">
      <c r="A164" s="31" t="s">
        <v>91</v>
      </c>
      <c r="B164" s="32" t="s">
        <v>90</v>
      </c>
      <c r="C164" s="6"/>
      <c r="D164" s="55">
        <f>SUM(D165:D165)</f>
        <v>220000</v>
      </c>
      <c r="F164" s="21"/>
    </row>
    <row r="165" spans="1:6" ht="124.5" customHeight="1" x14ac:dyDescent="0.3">
      <c r="A165" s="33" t="s">
        <v>213</v>
      </c>
      <c r="B165" s="34" t="s">
        <v>92</v>
      </c>
      <c r="C165" s="5">
        <v>200</v>
      </c>
      <c r="D165" s="50">
        <v>220000</v>
      </c>
    </row>
    <row r="166" spans="1:6" s="11" customFormat="1" ht="87" customHeight="1" x14ac:dyDescent="0.3">
      <c r="A166" s="29" t="s">
        <v>520</v>
      </c>
      <c r="B166" s="30" t="s">
        <v>93</v>
      </c>
      <c r="C166" s="10"/>
      <c r="D166" s="26">
        <f>D167</f>
        <v>30000</v>
      </c>
      <c r="F166" s="20"/>
    </row>
    <row r="167" spans="1:6" s="4" customFormat="1" ht="66" customHeight="1" x14ac:dyDescent="0.3">
      <c r="A167" s="31" t="s">
        <v>95</v>
      </c>
      <c r="B167" s="32" t="s">
        <v>94</v>
      </c>
      <c r="C167" s="6"/>
      <c r="D167" s="55">
        <f>D168</f>
        <v>30000</v>
      </c>
      <c r="F167" s="21"/>
    </row>
    <row r="168" spans="1:6" ht="74.25" customHeight="1" x14ac:dyDescent="0.3">
      <c r="A168" s="33" t="s">
        <v>214</v>
      </c>
      <c r="B168" s="34" t="s">
        <v>96</v>
      </c>
      <c r="C168" s="5">
        <v>200</v>
      </c>
      <c r="D168" s="50">
        <v>30000</v>
      </c>
    </row>
    <row r="169" spans="1:6" s="11" customFormat="1" ht="67.5" customHeight="1" x14ac:dyDescent="0.3">
      <c r="A169" s="29" t="s">
        <v>475</v>
      </c>
      <c r="B169" s="30" t="s">
        <v>97</v>
      </c>
      <c r="C169" s="10"/>
      <c r="D169" s="26">
        <f>D170</f>
        <v>340000</v>
      </c>
      <c r="F169" s="20"/>
    </row>
    <row r="170" spans="1:6" s="4" customFormat="1" ht="49.5" customHeight="1" x14ac:dyDescent="0.3">
      <c r="A170" s="31" t="s">
        <v>277</v>
      </c>
      <c r="B170" s="32" t="s">
        <v>98</v>
      </c>
      <c r="C170" s="6"/>
      <c r="D170" s="55">
        <f>SUM(D171:D172)</f>
        <v>340000</v>
      </c>
      <c r="F170" s="21"/>
    </row>
    <row r="171" spans="1:6" ht="86.25" customHeight="1" x14ac:dyDescent="0.3">
      <c r="A171" s="36" t="s">
        <v>436</v>
      </c>
      <c r="B171" s="34" t="s">
        <v>337</v>
      </c>
      <c r="C171" s="5">
        <v>600</v>
      </c>
      <c r="D171" s="50">
        <v>240000</v>
      </c>
    </row>
    <row r="172" spans="1:6" ht="111" customHeight="1" x14ac:dyDescent="0.3">
      <c r="A172" s="33" t="s">
        <v>278</v>
      </c>
      <c r="B172" s="34" t="s">
        <v>237</v>
      </c>
      <c r="C172" s="5">
        <v>200</v>
      </c>
      <c r="D172" s="50">
        <v>100000</v>
      </c>
    </row>
    <row r="173" spans="1:6" ht="68.25" customHeight="1" x14ac:dyDescent="0.3">
      <c r="A173" s="65" t="s">
        <v>517</v>
      </c>
      <c r="B173" s="30" t="s">
        <v>338</v>
      </c>
      <c r="C173" s="18"/>
      <c r="D173" s="26">
        <f>D174+D176+D178+D182</f>
        <v>235000</v>
      </c>
    </row>
    <row r="174" spans="1:6" ht="51" customHeight="1" x14ac:dyDescent="0.3">
      <c r="A174" s="38" t="s">
        <v>339</v>
      </c>
      <c r="B174" s="32" t="s">
        <v>340</v>
      </c>
      <c r="C174" s="18"/>
      <c r="D174" s="55">
        <f>D175</f>
        <v>165000</v>
      </c>
    </row>
    <row r="175" spans="1:6" ht="87" customHeight="1" x14ac:dyDescent="0.3">
      <c r="A175" s="36" t="s">
        <v>437</v>
      </c>
      <c r="B175" s="43" t="s">
        <v>341</v>
      </c>
      <c r="C175" s="18">
        <v>200</v>
      </c>
      <c r="D175" s="50">
        <v>165000</v>
      </c>
    </row>
    <row r="176" spans="1:6" ht="53.25" customHeight="1" x14ac:dyDescent="0.3">
      <c r="A176" s="38" t="s">
        <v>342</v>
      </c>
      <c r="B176" s="39" t="s">
        <v>343</v>
      </c>
      <c r="C176" s="18"/>
      <c r="D176" s="55">
        <f>D177</f>
        <v>50000</v>
      </c>
    </row>
    <row r="177" spans="1:6" ht="80.25" customHeight="1" x14ac:dyDescent="0.3">
      <c r="A177" s="36" t="s">
        <v>438</v>
      </c>
      <c r="B177" s="43" t="s">
        <v>344</v>
      </c>
      <c r="C177" s="18">
        <v>600</v>
      </c>
      <c r="D177" s="50">
        <v>50000</v>
      </c>
    </row>
    <row r="178" spans="1:6" ht="53.25" customHeight="1" x14ac:dyDescent="0.3">
      <c r="A178" s="38" t="s">
        <v>345</v>
      </c>
      <c r="B178" s="39" t="s">
        <v>346</v>
      </c>
      <c r="C178" s="18"/>
      <c r="D178" s="55">
        <f>SUM(D179:D181)</f>
        <v>10000</v>
      </c>
    </row>
    <row r="179" spans="1:6" ht="66.75" customHeight="1" x14ac:dyDescent="0.3">
      <c r="A179" s="36" t="s">
        <v>439</v>
      </c>
      <c r="B179" s="43" t="s">
        <v>347</v>
      </c>
      <c r="C179" s="18">
        <v>600</v>
      </c>
      <c r="D179" s="50">
        <v>4000</v>
      </c>
    </row>
    <row r="180" spans="1:6" ht="85.5" customHeight="1" x14ac:dyDescent="0.3">
      <c r="A180" s="36" t="s">
        <v>441</v>
      </c>
      <c r="B180" s="43" t="s">
        <v>348</v>
      </c>
      <c r="C180" s="18">
        <v>600</v>
      </c>
      <c r="D180" s="50">
        <v>3000</v>
      </c>
    </row>
    <row r="181" spans="1:6" ht="63.75" customHeight="1" x14ac:dyDescent="0.3">
      <c r="A181" s="36" t="s">
        <v>440</v>
      </c>
      <c r="B181" s="34" t="s">
        <v>349</v>
      </c>
      <c r="C181" s="18">
        <v>600</v>
      </c>
      <c r="D181" s="50">
        <v>3000</v>
      </c>
    </row>
    <row r="182" spans="1:6" ht="50.25" customHeight="1" x14ac:dyDescent="0.3">
      <c r="A182" s="38" t="s">
        <v>170</v>
      </c>
      <c r="B182" s="32" t="s">
        <v>350</v>
      </c>
      <c r="C182" s="25"/>
      <c r="D182" s="55">
        <f>SUM(D183:D184)</f>
        <v>10000</v>
      </c>
    </row>
    <row r="183" spans="1:6" ht="92.25" customHeight="1" x14ac:dyDescent="0.3">
      <c r="A183" s="36" t="s">
        <v>442</v>
      </c>
      <c r="B183" s="34" t="s">
        <v>351</v>
      </c>
      <c r="C183" s="18">
        <v>600</v>
      </c>
      <c r="D183" s="50">
        <v>5000</v>
      </c>
    </row>
    <row r="184" spans="1:6" ht="88.5" customHeight="1" x14ac:dyDescent="0.3">
      <c r="A184" s="36" t="s">
        <v>443</v>
      </c>
      <c r="B184" s="34" t="s">
        <v>352</v>
      </c>
      <c r="C184" s="18">
        <v>600</v>
      </c>
      <c r="D184" s="50">
        <v>5000</v>
      </c>
    </row>
    <row r="185" spans="1:6" s="11" customFormat="1" ht="109.5" customHeight="1" x14ac:dyDescent="0.3">
      <c r="A185" s="29" t="s">
        <v>373</v>
      </c>
      <c r="B185" s="30" t="s">
        <v>99</v>
      </c>
      <c r="C185" s="10"/>
      <c r="D185" s="26">
        <f>D186+D191+D197</f>
        <v>2372776</v>
      </c>
      <c r="F185" s="20"/>
    </row>
    <row r="186" spans="1:6" s="11" customFormat="1" ht="53.25" customHeight="1" x14ac:dyDescent="0.3">
      <c r="A186" s="29" t="s">
        <v>279</v>
      </c>
      <c r="B186" s="30" t="s">
        <v>100</v>
      </c>
      <c r="C186" s="10"/>
      <c r="D186" s="26">
        <f>D187</f>
        <v>227900</v>
      </c>
      <c r="F186" s="20"/>
    </row>
    <row r="187" spans="1:6" s="4" customFormat="1" ht="66.75" customHeight="1" x14ac:dyDescent="0.3">
      <c r="A187" s="38" t="s">
        <v>374</v>
      </c>
      <c r="B187" s="32" t="s">
        <v>375</v>
      </c>
      <c r="C187" s="6"/>
      <c r="D187" s="55">
        <f>SUM(D188:D190)</f>
        <v>227900</v>
      </c>
      <c r="F187" s="21"/>
    </row>
    <row r="188" spans="1:6" ht="107.25" customHeight="1" x14ac:dyDescent="0.3">
      <c r="A188" s="33" t="s">
        <v>215</v>
      </c>
      <c r="B188" s="34" t="s">
        <v>376</v>
      </c>
      <c r="C188" s="5">
        <v>200</v>
      </c>
      <c r="D188" s="50">
        <v>18800</v>
      </c>
    </row>
    <row r="189" spans="1:6" ht="108" customHeight="1" x14ac:dyDescent="0.3">
      <c r="A189" s="33" t="s">
        <v>216</v>
      </c>
      <c r="B189" s="34" t="s">
        <v>377</v>
      </c>
      <c r="C189" s="5">
        <v>200</v>
      </c>
      <c r="D189" s="50">
        <v>4300</v>
      </c>
    </row>
    <row r="190" spans="1:6" ht="109.5" customHeight="1" x14ac:dyDescent="0.3">
      <c r="A190" s="33" t="s">
        <v>280</v>
      </c>
      <c r="B190" s="34" t="s">
        <v>378</v>
      </c>
      <c r="C190" s="5">
        <v>200</v>
      </c>
      <c r="D190" s="50">
        <v>204800</v>
      </c>
    </row>
    <row r="191" spans="1:6" s="11" customFormat="1" ht="54.75" customHeight="1" x14ac:dyDescent="0.3">
      <c r="A191" s="29" t="s">
        <v>281</v>
      </c>
      <c r="B191" s="30" t="s">
        <v>101</v>
      </c>
      <c r="C191" s="10"/>
      <c r="D191" s="26">
        <f>D192+D195</f>
        <v>531000</v>
      </c>
      <c r="F191" s="20"/>
    </row>
    <row r="192" spans="1:6" s="4" customFormat="1" ht="66.75" customHeight="1" x14ac:dyDescent="0.3">
      <c r="A192" s="38" t="s">
        <v>379</v>
      </c>
      <c r="B192" s="32" t="s">
        <v>380</v>
      </c>
      <c r="C192" s="6"/>
      <c r="D192" s="55">
        <f>SUM(D193:D194)</f>
        <v>381000</v>
      </c>
      <c r="F192" s="21"/>
    </row>
    <row r="193" spans="1:6" ht="95.25" customHeight="1" x14ac:dyDescent="0.3">
      <c r="A193" s="62" t="s">
        <v>496</v>
      </c>
      <c r="B193" s="34" t="s">
        <v>381</v>
      </c>
      <c r="C193" s="5">
        <v>200</v>
      </c>
      <c r="D193" s="50">
        <v>110300</v>
      </c>
    </row>
    <row r="194" spans="1:6" ht="88.5" customHeight="1" x14ac:dyDescent="0.3">
      <c r="A194" s="36" t="s">
        <v>519</v>
      </c>
      <c r="B194" s="63" t="s">
        <v>499</v>
      </c>
      <c r="C194" s="18">
        <v>600</v>
      </c>
      <c r="D194" s="50">
        <v>270700</v>
      </c>
    </row>
    <row r="195" spans="1:6" s="11" customFormat="1" ht="69" customHeight="1" x14ac:dyDescent="0.3">
      <c r="A195" s="38" t="s">
        <v>382</v>
      </c>
      <c r="B195" s="39" t="s">
        <v>383</v>
      </c>
      <c r="C195" s="10"/>
      <c r="D195" s="55">
        <f>D196</f>
        <v>150000</v>
      </c>
      <c r="F195" s="20"/>
    </row>
    <row r="196" spans="1:6" s="4" customFormat="1" ht="89.25" customHeight="1" x14ac:dyDescent="0.3">
      <c r="A196" s="76" t="s">
        <v>553</v>
      </c>
      <c r="B196" s="63" t="s">
        <v>384</v>
      </c>
      <c r="C196" s="18">
        <v>200</v>
      </c>
      <c r="D196" s="50">
        <v>150000</v>
      </c>
      <c r="F196" s="21"/>
    </row>
    <row r="197" spans="1:6" ht="69.75" customHeight="1" x14ac:dyDescent="0.3">
      <c r="A197" s="41" t="s">
        <v>386</v>
      </c>
      <c r="B197" s="47" t="s">
        <v>385</v>
      </c>
      <c r="C197" s="18"/>
      <c r="D197" s="26">
        <f>D199</f>
        <v>1613876</v>
      </c>
    </row>
    <row r="198" spans="1:6" ht="12" hidden="1" customHeight="1" x14ac:dyDescent="0.3">
      <c r="A198" s="33" t="s">
        <v>199</v>
      </c>
      <c r="B198" s="34"/>
      <c r="C198" s="5"/>
      <c r="D198" s="50"/>
    </row>
    <row r="199" spans="1:6" ht="68.25" customHeight="1" x14ac:dyDescent="0.3">
      <c r="A199" s="38" t="s">
        <v>387</v>
      </c>
      <c r="B199" s="39" t="s">
        <v>388</v>
      </c>
      <c r="C199" s="5"/>
      <c r="D199" s="55">
        <f>SUM(D200:D207)</f>
        <v>1613876</v>
      </c>
    </row>
    <row r="200" spans="1:6" ht="124.5" customHeight="1" x14ac:dyDescent="0.3">
      <c r="A200" s="36" t="s">
        <v>449</v>
      </c>
      <c r="B200" s="43" t="s">
        <v>476</v>
      </c>
      <c r="C200" s="5">
        <v>100</v>
      </c>
      <c r="D200" s="50">
        <f>1266271.93+36919.07</f>
        <v>1303191</v>
      </c>
    </row>
    <row r="201" spans="1:6" ht="87" customHeight="1" x14ac:dyDescent="0.3">
      <c r="A201" s="36" t="s">
        <v>448</v>
      </c>
      <c r="B201" s="43" t="s">
        <v>476</v>
      </c>
      <c r="C201" s="5">
        <v>200</v>
      </c>
      <c r="D201" s="50">
        <v>104185</v>
      </c>
    </row>
    <row r="202" spans="1:6" ht="69.75" customHeight="1" x14ac:dyDescent="0.3">
      <c r="A202" s="36" t="s">
        <v>489</v>
      </c>
      <c r="B202" s="43" t="s">
        <v>476</v>
      </c>
      <c r="C202" s="5">
        <v>800</v>
      </c>
      <c r="D202" s="50">
        <v>1500</v>
      </c>
    </row>
    <row r="203" spans="1:6" s="4" customFormat="1" ht="65.25" customHeight="1" x14ac:dyDescent="0.3">
      <c r="A203" s="36" t="s">
        <v>444</v>
      </c>
      <c r="B203" s="43" t="s">
        <v>389</v>
      </c>
      <c r="C203" s="5">
        <v>200</v>
      </c>
      <c r="D203" s="50">
        <v>10000</v>
      </c>
      <c r="F203" s="21"/>
    </row>
    <row r="204" spans="1:6" ht="68.25" customHeight="1" x14ac:dyDescent="0.3">
      <c r="A204" s="36" t="s">
        <v>445</v>
      </c>
      <c r="B204" s="43" t="s">
        <v>390</v>
      </c>
      <c r="C204" s="5">
        <v>200</v>
      </c>
      <c r="D204" s="50">
        <v>10000</v>
      </c>
    </row>
    <row r="205" spans="1:6" ht="89.25" customHeight="1" x14ac:dyDescent="0.3">
      <c r="A205" s="60" t="s">
        <v>446</v>
      </c>
      <c r="B205" s="63" t="s">
        <v>391</v>
      </c>
      <c r="C205" s="18">
        <v>200</v>
      </c>
      <c r="D205" s="50">
        <v>121000</v>
      </c>
    </row>
    <row r="206" spans="1:6" ht="49.5" customHeight="1" x14ac:dyDescent="0.3">
      <c r="A206" s="68" t="s">
        <v>508</v>
      </c>
      <c r="B206" s="63" t="s">
        <v>391</v>
      </c>
      <c r="C206" s="18">
        <v>800</v>
      </c>
      <c r="D206" s="50">
        <v>20000</v>
      </c>
    </row>
    <row r="207" spans="1:6" ht="100.5" customHeight="1" x14ac:dyDescent="0.3">
      <c r="A207" s="36" t="s">
        <v>447</v>
      </c>
      <c r="B207" s="43" t="s">
        <v>392</v>
      </c>
      <c r="C207" s="5">
        <v>200</v>
      </c>
      <c r="D207" s="50">
        <v>44000</v>
      </c>
    </row>
    <row r="208" spans="1:6" s="11" customFormat="1" ht="65.25" customHeight="1" x14ac:dyDescent="0.3">
      <c r="A208" s="29" t="s">
        <v>282</v>
      </c>
      <c r="B208" s="30" t="s">
        <v>102</v>
      </c>
      <c r="C208" s="10"/>
      <c r="D208" s="26">
        <f>D209+D215+D219+D223</f>
        <v>1459000</v>
      </c>
      <c r="F208" s="20"/>
    </row>
    <row r="209" spans="1:6" s="11" customFormat="1" ht="46.5" customHeight="1" x14ac:dyDescent="0.3">
      <c r="A209" s="29" t="s">
        <v>283</v>
      </c>
      <c r="B209" s="30" t="s">
        <v>103</v>
      </c>
      <c r="C209" s="10"/>
      <c r="D209" s="26">
        <f>D210</f>
        <v>135000</v>
      </c>
      <c r="F209" s="20"/>
    </row>
    <row r="210" spans="1:6" s="4" customFormat="1" ht="55.5" customHeight="1" x14ac:dyDescent="0.3">
      <c r="A210" s="31" t="s">
        <v>284</v>
      </c>
      <c r="B210" s="32" t="s">
        <v>104</v>
      </c>
      <c r="C210" s="6"/>
      <c r="D210" s="55">
        <f>SUM(D211:D214)</f>
        <v>135000</v>
      </c>
      <c r="F210" s="21"/>
    </row>
    <row r="211" spans="1:6" ht="111" customHeight="1" x14ac:dyDescent="0.3">
      <c r="A211" s="36" t="s">
        <v>451</v>
      </c>
      <c r="B211" s="34" t="s">
        <v>105</v>
      </c>
      <c r="C211" s="5">
        <v>800</v>
      </c>
      <c r="D211" s="50">
        <v>45000</v>
      </c>
    </row>
    <row r="212" spans="1:6" ht="111" customHeight="1" x14ac:dyDescent="0.3">
      <c r="A212" s="36" t="s">
        <v>453</v>
      </c>
      <c r="B212" s="43" t="s">
        <v>106</v>
      </c>
      <c r="C212" s="5">
        <v>800</v>
      </c>
      <c r="D212" s="50">
        <v>45000</v>
      </c>
    </row>
    <row r="213" spans="1:6" ht="111" customHeight="1" x14ac:dyDescent="0.3">
      <c r="A213" s="36" t="s">
        <v>450</v>
      </c>
      <c r="B213" s="43" t="s">
        <v>393</v>
      </c>
      <c r="C213" s="5">
        <v>800</v>
      </c>
      <c r="D213" s="50">
        <v>20000</v>
      </c>
    </row>
    <row r="214" spans="1:6" ht="87" customHeight="1" x14ac:dyDescent="0.3">
      <c r="A214" s="36" t="s">
        <v>452</v>
      </c>
      <c r="B214" s="43" t="s">
        <v>394</v>
      </c>
      <c r="C214" s="5">
        <v>800</v>
      </c>
      <c r="D214" s="50">
        <v>25000</v>
      </c>
    </row>
    <row r="215" spans="1:6" s="11" customFormat="1" ht="72" customHeight="1" x14ac:dyDescent="0.3">
      <c r="A215" s="29" t="s">
        <v>285</v>
      </c>
      <c r="B215" s="30" t="s">
        <v>107</v>
      </c>
      <c r="C215" s="10"/>
      <c r="D215" s="26">
        <f>D216</f>
        <v>624000</v>
      </c>
      <c r="F215" s="20"/>
    </row>
    <row r="216" spans="1:6" s="4" customFormat="1" ht="50.25" customHeight="1" x14ac:dyDescent="0.3">
      <c r="A216" s="31" t="s">
        <v>286</v>
      </c>
      <c r="B216" s="32" t="s">
        <v>108</v>
      </c>
      <c r="C216" s="6"/>
      <c r="D216" s="55">
        <f>SUM(D217:D218)</f>
        <v>624000</v>
      </c>
      <c r="F216" s="21"/>
    </row>
    <row r="217" spans="1:6" ht="111.75" customHeight="1" x14ac:dyDescent="0.3">
      <c r="A217" s="33" t="s">
        <v>287</v>
      </c>
      <c r="B217" s="34" t="s">
        <v>109</v>
      </c>
      <c r="C217" s="5">
        <v>200</v>
      </c>
      <c r="D217" s="50">
        <v>240000</v>
      </c>
    </row>
    <row r="218" spans="1:6" ht="66.75" customHeight="1" x14ac:dyDescent="0.3">
      <c r="A218" s="36" t="s">
        <v>454</v>
      </c>
      <c r="B218" s="43" t="s">
        <v>395</v>
      </c>
      <c r="C218" s="5">
        <v>200</v>
      </c>
      <c r="D218" s="50">
        <v>384000</v>
      </c>
    </row>
    <row r="219" spans="1:6" s="11" customFormat="1" ht="90" customHeight="1" x14ac:dyDescent="0.3">
      <c r="A219" s="29" t="s">
        <v>288</v>
      </c>
      <c r="B219" s="30" t="s">
        <v>110</v>
      </c>
      <c r="C219" s="10"/>
      <c r="D219" s="26">
        <f>D220</f>
        <v>400000</v>
      </c>
      <c r="F219" s="20"/>
    </row>
    <row r="220" spans="1:6" s="4" customFormat="1" ht="47.25" customHeight="1" x14ac:dyDescent="0.3">
      <c r="A220" s="31" t="s">
        <v>289</v>
      </c>
      <c r="B220" s="32" t="s">
        <v>111</v>
      </c>
      <c r="C220" s="6"/>
      <c r="D220" s="55">
        <f>SUM(D221:D222)</f>
        <v>400000</v>
      </c>
      <c r="F220" s="21"/>
    </row>
    <row r="221" spans="1:6" s="4" customFormat="1" ht="106.5" customHeight="1" x14ac:dyDescent="0.3">
      <c r="A221" s="33" t="s">
        <v>468</v>
      </c>
      <c r="B221" s="34" t="s">
        <v>466</v>
      </c>
      <c r="C221" s="5">
        <v>200</v>
      </c>
      <c r="D221" s="50">
        <v>300000</v>
      </c>
      <c r="F221" s="21"/>
    </row>
    <row r="222" spans="1:6" ht="106.5" customHeight="1" x14ac:dyDescent="0.3">
      <c r="A222" s="33" t="s">
        <v>467</v>
      </c>
      <c r="B222" s="34" t="s">
        <v>500</v>
      </c>
      <c r="C222" s="5">
        <v>200</v>
      </c>
      <c r="D222" s="50">
        <v>100000</v>
      </c>
    </row>
    <row r="223" spans="1:6" ht="120.75" customHeight="1" x14ac:dyDescent="0.3">
      <c r="A223" s="41" t="s">
        <v>396</v>
      </c>
      <c r="B223" s="47" t="s">
        <v>397</v>
      </c>
      <c r="C223" s="5"/>
      <c r="D223" s="26">
        <f>D224</f>
        <v>300000</v>
      </c>
    </row>
    <row r="224" spans="1:6" ht="102.75" customHeight="1" x14ac:dyDescent="0.3">
      <c r="A224" s="38" t="s">
        <v>465</v>
      </c>
      <c r="B224" s="39" t="s">
        <v>398</v>
      </c>
      <c r="C224" s="5"/>
      <c r="D224" s="55">
        <f>SUM(D225:D226)</f>
        <v>300000</v>
      </c>
    </row>
    <row r="225" spans="1:6" ht="103.5" customHeight="1" x14ac:dyDescent="0.3">
      <c r="A225" s="64" t="s">
        <v>497</v>
      </c>
      <c r="B225" s="43" t="s">
        <v>399</v>
      </c>
      <c r="C225" s="5">
        <v>200</v>
      </c>
      <c r="D225" s="50">
        <v>150000</v>
      </c>
    </row>
    <row r="226" spans="1:6" ht="105.75" customHeight="1" x14ac:dyDescent="0.3">
      <c r="A226" s="64" t="s">
        <v>498</v>
      </c>
      <c r="B226" s="43" t="s">
        <v>400</v>
      </c>
      <c r="C226" s="5">
        <v>200</v>
      </c>
      <c r="D226" s="50">
        <v>150000</v>
      </c>
    </row>
    <row r="227" spans="1:6" ht="90" customHeight="1" x14ac:dyDescent="0.3">
      <c r="A227" s="29" t="s">
        <v>477</v>
      </c>
      <c r="B227" s="30" t="s">
        <v>112</v>
      </c>
      <c r="C227" s="10"/>
      <c r="D227" s="26">
        <f>D228</f>
        <v>211619.12</v>
      </c>
    </row>
    <row r="228" spans="1:6" s="11" customFormat="1" ht="68.25" customHeight="1" x14ac:dyDescent="0.3">
      <c r="A228" s="29" t="s">
        <v>290</v>
      </c>
      <c r="B228" s="30" t="s">
        <v>113</v>
      </c>
      <c r="C228" s="10"/>
      <c r="D228" s="26">
        <f>D229</f>
        <v>211619.12</v>
      </c>
      <c r="F228" s="20"/>
    </row>
    <row r="229" spans="1:6" s="11" customFormat="1" ht="70.5" customHeight="1" x14ac:dyDescent="0.3">
      <c r="A229" s="31" t="s">
        <v>291</v>
      </c>
      <c r="B229" s="32" t="s">
        <v>114</v>
      </c>
      <c r="C229" s="6"/>
      <c r="D229" s="55">
        <f>SUM(D230:D230)</f>
        <v>211619.12</v>
      </c>
      <c r="F229" s="20"/>
    </row>
    <row r="230" spans="1:6" s="4" customFormat="1" ht="114" customHeight="1" x14ac:dyDescent="0.3">
      <c r="A230" s="33" t="s">
        <v>292</v>
      </c>
      <c r="B230" s="34" t="s">
        <v>115</v>
      </c>
      <c r="C230" s="5">
        <v>200</v>
      </c>
      <c r="D230" s="50">
        <v>211619.12</v>
      </c>
      <c r="F230" s="21"/>
    </row>
    <row r="231" spans="1:6" ht="107.25" customHeight="1" x14ac:dyDescent="0.3">
      <c r="A231" s="29" t="s">
        <v>117</v>
      </c>
      <c r="B231" s="30" t="s">
        <v>116</v>
      </c>
      <c r="C231" s="10"/>
      <c r="D231" s="26">
        <f>D232+D241</f>
        <v>244800</v>
      </c>
    </row>
    <row r="232" spans="1:6" ht="89.25" customHeight="1" x14ac:dyDescent="0.3">
      <c r="A232" s="29" t="s">
        <v>224</v>
      </c>
      <c r="B232" s="30" t="s">
        <v>118</v>
      </c>
      <c r="C232" s="10"/>
      <c r="D232" s="26">
        <f>D233+D236</f>
        <v>90000</v>
      </c>
    </row>
    <row r="233" spans="1:6" ht="66" customHeight="1" x14ac:dyDescent="0.3">
      <c r="A233" s="31" t="s">
        <v>120</v>
      </c>
      <c r="B233" s="32" t="s">
        <v>119</v>
      </c>
      <c r="C233" s="6"/>
      <c r="D233" s="55">
        <f>SUM(D234:D235)</f>
        <v>20000</v>
      </c>
    </row>
    <row r="234" spans="1:6" s="11" customFormat="1" ht="105" customHeight="1" x14ac:dyDescent="0.3">
      <c r="A234" s="33" t="s">
        <v>217</v>
      </c>
      <c r="B234" s="34" t="s">
        <v>121</v>
      </c>
      <c r="C234" s="5">
        <v>200</v>
      </c>
      <c r="D234" s="50">
        <v>10000</v>
      </c>
      <c r="F234" s="20"/>
    </row>
    <row r="235" spans="1:6" s="11" customFormat="1" ht="86.25" customHeight="1" x14ac:dyDescent="0.3">
      <c r="A235" s="33" t="s">
        <v>455</v>
      </c>
      <c r="B235" s="34" t="s">
        <v>122</v>
      </c>
      <c r="C235" s="5">
        <v>200</v>
      </c>
      <c r="D235" s="50">
        <v>10000</v>
      </c>
      <c r="F235" s="20"/>
    </row>
    <row r="236" spans="1:6" ht="69" customHeight="1" x14ac:dyDescent="0.3">
      <c r="A236" s="31" t="s">
        <v>124</v>
      </c>
      <c r="B236" s="32" t="s">
        <v>123</v>
      </c>
      <c r="C236" s="6"/>
      <c r="D236" s="55">
        <f>SUM(D237:D240)</f>
        <v>70000</v>
      </c>
    </row>
    <row r="237" spans="1:6" ht="84.75" customHeight="1" x14ac:dyDescent="0.3">
      <c r="A237" s="33" t="s">
        <v>236</v>
      </c>
      <c r="B237" s="34" t="s">
        <v>125</v>
      </c>
      <c r="C237" s="5">
        <v>200</v>
      </c>
      <c r="D237" s="50">
        <v>30000</v>
      </c>
    </row>
    <row r="238" spans="1:6" ht="87.75" customHeight="1" x14ac:dyDescent="0.3">
      <c r="A238" s="33" t="s">
        <v>218</v>
      </c>
      <c r="B238" s="34" t="s">
        <v>126</v>
      </c>
      <c r="C238" s="5">
        <v>200</v>
      </c>
      <c r="D238" s="50">
        <v>10000</v>
      </c>
    </row>
    <row r="239" spans="1:6" ht="85.5" customHeight="1" x14ac:dyDescent="0.3">
      <c r="A239" s="33" t="s">
        <v>223</v>
      </c>
      <c r="B239" s="34" t="s">
        <v>126</v>
      </c>
      <c r="C239" s="5">
        <v>600</v>
      </c>
      <c r="D239" s="50">
        <v>20000</v>
      </c>
    </row>
    <row r="240" spans="1:6" s="4" customFormat="1" ht="88.5" customHeight="1" x14ac:dyDescent="0.3">
      <c r="A240" s="33" t="s">
        <v>200</v>
      </c>
      <c r="B240" s="34" t="s">
        <v>127</v>
      </c>
      <c r="C240" s="5">
        <v>600</v>
      </c>
      <c r="D240" s="50">
        <v>10000</v>
      </c>
      <c r="F240" s="21"/>
    </row>
    <row r="241" spans="1:9" ht="144.75" customHeight="1" x14ac:dyDescent="0.3">
      <c r="A241" s="29" t="s">
        <v>503</v>
      </c>
      <c r="B241" s="30" t="s">
        <v>128</v>
      </c>
      <c r="C241" s="10"/>
      <c r="D241" s="26">
        <f>D242</f>
        <v>154800</v>
      </c>
    </row>
    <row r="242" spans="1:9" ht="63" customHeight="1" x14ac:dyDescent="0.3">
      <c r="A242" s="31" t="s">
        <v>504</v>
      </c>
      <c r="B242" s="32" t="s">
        <v>129</v>
      </c>
      <c r="C242" s="6"/>
      <c r="D242" s="55">
        <f>D243</f>
        <v>154800</v>
      </c>
    </row>
    <row r="243" spans="1:9" ht="145.5" customHeight="1" x14ac:dyDescent="0.3">
      <c r="A243" s="33" t="s">
        <v>505</v>
      </c>
      <c r="B243" s="34" t="s">
        <v>130</v>
      </c>
      <c r="C243" s="5">
        <v>600</v>
      </c>
      <c r="D243" s="50">
        <v>154800</v>
      </c>
    </row>
    <row r="244" spans="1:9" s="11" customFormat="1" ht="87.75" customHeight="1" x14ac:dyDescent="0.3">
      <c r="A244" s="29" t="s">
        <v>293</v>
      </c>
      <c r="B244" s="30" t="s">
        <v>131</v>
      </c>
      <c r="C244" s="10"/>
      <c r="D244" s="26">
        <f>D245+D261+D264</f>
        <v>42287724.580000006</v>
      </c>
      <c r="F244" s="20"/>
    </row>
    <row r="245" spans="1:9" s="4" customFormat="1" ht="89.25" customHeight="1" x14ac:dyDescent="0.3">
      <c r="A245" s="29" t="s">
        <v>294</v>
      </c>
      <c r="B245" s="30" t="s">
        <v>132</v>
      </c>
      <c r="C245" s="10"/>
      <c r="D245" s="26">
        <f>D246+D248+D252+D257</f>
        <v>38396076.050000004</v>
      </c>
      <c r="F245" s="21"/>
    </row>
    <row r="246" spans="1:9" ht="56.25" x14ac:dyDescent="0.3">
      <c r="A246" s="31" t="s">
        <v>134</v>
      </c>
      <c r="B246" s="32" t="s">
        <v>133</v>
      </c>
      <c r="C246" s="6"/>
      <c r="D246" s="55">
        <f>D247</f>
        <v>1001804</v>
      </c>
    </row>
    <row r="247" spans="1:9" ht="126" customHeight="1" x14ac:dyDescent="0.3">
      <c r="A247" s="33" t="s">
        <v>186</v>
      </c>
      <c r="B247" s="34" t="s">
        <v>135</v>
      </c>
      <c r="C247" s="5">
        <v>100</v>
      </c>
      <c r="D247" s="50">
        <v>1001804</v>
      </c>
    </row>
    <row r="248" spans="1:9" s="11" customFormat="1" ht="89.25" customHeight="1" x14ac:dyDescent="0.3">
      <c r="A248" s="31" t="s">
        <v>295</v>
      </c>
      <c r="B248" s="32" t="s">
        <v>136</v>
      </c>
      <c r="C248" s="6"/>
      <c r="D248" s="55">
        <f>SUM(D249:D251)</f>
        <v>36887523.550000004</v>
      </c>
      <c r="F248" s="20"/>
    </row>
    <row r="249" spans="1:9" s="4" customFormat="1" ht="168.75" x14ac:dyDescent="0.3">
      <c r="A249" s="33" t="s">
        <v>296</v>
      </c>
      <c r="B249" s="34" t="s">
        <v>137</v>
      </c>
      <c r="C249" s="5">
        <v>100</v>
      </c>
      <c r="D249" s="50">
        <f>32173409.75+615660.28</f>
        <v>32789070.030000001</v>
      </c>
      <c r="F249" s="21"/>
      <c r="G249" s="51"/>
      <c r="H249" s="54"/>
      <c r="I249" s="51"/>
    </row>
    <row r="250" spans="1:9" ht="110.25" customHeight="1" x14ac:dyDescent="0.3">
      <c r="A250" s="33" t="s">
        <v>478</v>
      </c>
      <c r="B250" s="34" t="s">
        <v>137</v>
      </c>
      <c r="C250" s="5">
        <v>200</v>
      </c>
      <c r="D250" s="50">
        <f>-50000+3968961.52</f>
        <v>3918961.52</v>
      </c>
      <c r="F250" s="52"/>
    </row>
    <row r="251" spans="1:9" s="11" customFormat="1" ht="93" customHeight="1" x14ac:dyDescent="0.3">
      <c r="A251" s="33" t="s">
        <v>297</v>
      </c>
      <c r="B251" s="34" t="s">
        <v>137</v>
      </c>
      <c r="C251" s="5">
        <v>800</v>
      </c>
      <c r="D251" s="50">
        <f>50000+129492</f>
        <v>179492</v>
      </c>
      <c r="F251" s="53"/>
    </row>
    <row r="252" spans="1:9" s="4" customFormat="1" ht="75" customHeight="1" x14ac:dyDescent="0.3">
      <c r="A252" s="31" t="s">
        <v>298</v>
      </c>
      <c r="B252" s="32" t="s">
        <v>138</v>
      </c>
      <c r="C252" s="6"/>
      <c r="D252" s="55">
        <f>SUM(D253:D256)</f>
        <v>85200</v>
      </c>
      <c r="F252" s="21"/>
    </row>
    <row r="253" spans="1:9" ht="129" customHeight="1" x14ac:dyDescent="0.3">
      <c r="A253" s="33" t="s">
        <v>299</v>
      </c>
      <c r="B253" s="34" t="s">
        <v>139</v>
      </c>
      <c r="C253" s="5">
        <v>200</v>
      </c>
      <c r="D253" s="50">
        <v>8000</v>
      </c>
    </row>
    <row r="254" spans="1:9" s="4" customFormat="1" ht="128.25" customHeight="1" x14ac:dyDescent="0.3">
      <c r="A254" s="49" t="s">
        <v>300</v>
      </c>
      <c r="B254" s="34" t="s">
        <v>181</v>
      </c>
      <c r="C254" s="5">
        <v>200</v>
      </c>
      <c r="D254" s="50">
        <v>63000</v>
      </c>
      <c r="F254" s="21"/>
    </row>
    <row r="255" spans="1:9" ht="111" customHeight="1" x14ac:dyDescent="0.3">
      <c r="A255" s="33" t="s">
        <v>301</v>
      </c>
      <c r="B255" s="34" t="s">
        <v>140</v>
      </c>
      <c r="C255" s="5">
        <v>200</v>
      </c>
      <c r="D255" s="50">
        <v>5000</v>
      </c>
    </row>
    <row r="256" spans="1:9" ht="86.25" customHeight="1" x14ac:dyDescent="0.3">
      <c r="A256" s="36" t="s">
        <v>456</v>
      </c>
      <c r="B256" s="43" t="s">
        <v>401</v>
      </c>
      <c r="C256" s="5">
        <v>200</v>
      </c>
      <c r="D256" s="50">
        <v>9200</v>
      </c>
    </row>
    <row r="257" spans="1:6" ht="71.25" customHeight="1" x14ac:dyDescent="0.3">
      <c r="A257" s="31" t="s">
        <v>142</v>
      </c>
      <c r="B257" s="32" t="s">
        <v>141</v>
      </c>
      <c r="C257" s="6"/>
      <c r="D257" s="55">
        <f>SUM(D258:D260)</f>
        <v>421548.5</v>
      </c>
    </row>
    <row r="258" spans="1:6" ht="105" customHeight="1" x14ac:dyDescent="0.3">
      <c r="A258" s="48" t="s">
        <v>233</v>
      </c>
      <c r="B258" s="34" t="s">
        <v>143</v>
      </c>
      <c r="C258" s="5">
        <v>200</v>
      </c>
      <c r="D258" s="50">
        <v>11856.5</v>
      </c>
    </row>
    <row r="259" spans="1:6" ht="159.75" customHeight="1" x14ac:dyDescent="0.3">
      <c r="A259" s="58" t="s">
        <v>234</v>
      </c>
      <c r="B259" s="34" t="s">
        <v>144</v>
      </c>
      <c r="C259" s="5">
        <v>100</v>
      </c>
      <c r="D259" s="50">
        <v>346085</v>
      </c>
    </row>
    <row r="260" spans="1:6" ht="106.5" customHeight="1" x14ac:dyDescent="0.3">
      <c r="A260" s="48" t="s">
        <v>235</v>
      </c>
      <c r="B260" s="34" t="s">
        <v>144</v>
      </c>
      <c r="C260" s="5">
        <v>200</v>
      </c>
      <c r="D260" s="50">
        <v>63607</v>
      </c>
    </row>
    <row r="261" spans="1:6" ht="150.75" customHeight="1" x14ac:dyDescent="0.3">
      <c r="A261" s="41" t="s">
        <v>402</v>
      </c>
      <c r="B261" s="30" t="s">
        <v>145</v>
      </c>
      <c r="C261" s="10"/>
      <c r="D261" s="26">
        <f>D262</f>
        <v>3373512.53</v>
      </c>
    </row>
    <row r="262" spans="1:6" ht="109.5" customHeight="1" x14ac:dyDescent="0.3">
      <c r="A262" s="31" t="s">
        <v>302</v>
      </c>
      <c r="B262" s="32" t="s">
        <v>146</v>
      </c>
      <c r="C262" s="6"/>
      <c r="D262" s="55">
        <f>D263</f>
        <v>3373512.53</v>
      </c>
    </row>
    <row r="263" spans="1:6" s="4" customFormat="1" ht="147.75" customHeight="1" x14ac:dyDescent="0.3">
      <c r="A263" s="33" t="s">
        <v>490</v>
      </c>
      <c r="B263" s="34" t="s">
        <v>147</v>
      </c>
      <c r="C263" s="5">
        <v>600</v>
      </c>
      <c r="D263" s="50">
        <v>3373512.53</v>
      </c>
      <c r="F263" s="21"/>
    </row>
    <row r="264" spans="1:6" ht="66" customHeight="1" x14ac:dyDescent="0.3">
      <c r="A264" s="41" t="s">
        <v>403</v>
      </c>
      <c r="B264" s="47" t="s">
        <v>404</v>
      </c>
      <c r="C264" s="10"/>
      <c r="D264" s="26">
        <f>D265+D269+D271</f>
        <v>518136</v>
      </c>
    </row>
    <row r="265" spans="1:6" s="4" customFormat="1" ht="67.5" customHeight="1" x14ac:dyDescent="0.3">
      <c r="A265" s="38" t="s">
        <v>405</v>
      </c>
      <c r="B265" s="39" t="s">
        <v>406</v>
      </c>
      <c r="C265" s="6"/>
      <c r="D265" s="55">
        <f>SUM(D266:D268)</f>
        <v>155404</v>
      </c>
      <c r="F265" s="21"/>
    </row>
    <row r="266" spans="1:6" ht="105" customHeight="1" x14ac:dyDescent="0.3">
      <c r="A266" s="36" t="s">
        <v>457</v>
      </c>
      <c r="B266" s="43" t="s">
        <v>407</v>
      </c>
      <c r="C266" s="5">
        <v>200</v>
      </c>
      <c r="D266" s="50">
        <v>40450</v>
      </c>
    </row>
    <row r="267" spans="1:6" ht="122.25" customHeight="1" x14ac:dyDescent="0.3">
      <c r="A267" s="36" t="s">
        <v>459</v>
      </c>
      <c r="B267" s="43" t="s">
        <v>408</v>
      </c>
      <c r="C267" s="5">
        <v>200</v>
      </c>
      <c r="D267" s="50">
        <v>100000</v>
      </c>
    </row>
    <row r="268" spans="1:6" ht="105" customHeight="1" x14ac:dyDescent="0.3">
      <c r="A268" s="36" t="s">
        <v>458</v>
      </c>
      <c r="B268" s="43" t="s">
        <v>409</v>
      </c>
      <c r="C268" s="5">
        <v>200</v>
      </c>
      <c r="D268" s="50">
        <v>14954</v>
      </c>
    </row>
    <row r="269" spans="1:6" ht="88.5" customHeight="1" x14ac:dyDescent="0.3">
      <c r="A269" s="38" t="s">
        <v>410</v>
      </c>
      <c r="B269" s="39" t="s">
        <v>411</v>
      </c>
      <c r="C269" s="5"/>
      <c r="D269" s="55">
        <f>D270</f>
        <v>20000</v>
      </c>
    </row>
    <row r="270" spans="1:6" ht="86.25" customHeight="1" x14ac:dyDescent="0.3">
      <c r="A270" s="36" t="s">
        <v>460</v>
      </c>
      <c r="B270" s="43" t="s">
        <v>412</v>
      </c>
      <c r="C270" s="5">
        <v>200</v>
      </c>
      <c r="D270" s="50">
        <v>20000</v>
      </c>
    </row>
    <row r="271" spans="1:6" ht="52.5" customHeight="1" x14ac:dyDescent="0.3">
      <c r="A271" s="38" t="s">
        <v>413</v>
      </c>
      <c r="B271" s="39" t="s">
        <v>414</v>
      </c>
      <c r="C271" s="5"/>
      <c r="D271" s="55">
        <f>SUM(D272:D273)</f>
        <v>342732</v>
      </c>
    </row>
    <row r="272" spans="1:6" ht="84.75" customHeight="1" x14ac:dyDescent="0.3">
      <c r="A272" s="36" t="s">
        <v>461</v>
      </c>
      <c r="B272" s="43" t="s">
        <v>415</v>
      </c>
      <c r="C272" s="5">
        <v>200</v>
      </c>
      <c r="D272" s="50">
        <v>242732</v>
      </c>
    </row>
    <row r="273" spans="1:6" ht="72" customHeight="1" x14ac:dyDescent="0.3">
      <c r="A273" s="36" t="s">
        <v>462</v>
      </c>
      <c r="B273" s="43" t="s">
        <v>416</v>
      </c>
      <c r="C273" s="5">
        <v>200</v>
      </c>
      <c r="D273" s="50">
        <v>100000</v>
      </c>
    </row>
    <row r="274" spans="1:6" ht="84.75" customHeight="1" x14ac:dyDescent="0.3">
      <c r="A274" s="29" t="s">
        <v>149</v>
      </c>
      <c r="B274" s="30" t="s">
        <v>148</v>
      </c>
      <c r="C274" s="10"/>
      <c r="D274" s="26">
        <f>D275+D279</f>
        <v>114400</v>
      </c>
    </row>
    <row r="275" spans="1:6" ht="68.25" customHeight="1" x14ac:dyDescent="0.3">
      <c r="A275" s="29" t="s">
        <v>151</v>
      </c>
      <c r="B275" s="30" t="s">
        <v>150</v>
      </c>
      <c r="C275" s="10"/>
      <c r="D275" s="26">
        <f>D276</f>
        <v>89400</v>
      </c>
    </row>
    <row r="276" spans="1:6" ht="46.5" customHeight="1" x14ac:dyDescent="0.3">
      <c r="A276" s="31" t="s">
        <v>153</v>
      </c>
      <c r="B276" s="32" t="s">
        <v>152</v>
      </c>
      <c r="C276" s="6"/>
      <c r="D276" s="55">
        <f>SUM(D277:D278)</f>
        <v>89400</v>
      </c>
    </row>
    <row r="277" spans="1:6" ht="127.5" customHeight="1" x14ac:dyDescent="0.3">
      <c r="A277" s="33" t="s">
        <v>303</v>
      </c>
      <c r="B277" s="34" t="s">
        <v>154</v>
      </c>
      <c r="C277" s="5">
        <v>200</v>
      </c>
      <c r="D277" s="50">
        <v>54400</v>
      </c>
    </row>
    <row r="278" spans="1:6" ht="131.25" x14ac:dyDescent="0.3">
      <c r="A278" s="33" t="s">
        <v>304</v>
      </c>
      <c r="B278" s="34" t="s">
        <v>154</v>
      </c>
      <c r="C278" s="5">
        <v>600</v>
      </c>
      <c r="D278" s="50">
        <v>35000</v>
      </c>
    </row>
    <row r="279" spans="1:6" s="4" customFormat="1" ht="45.75" customHeight="1" x14ac:dyDescent="0.3">
      <c r="A279" s="29" t="s">
        <v>156</v>
      </c>
      <c r="B279" s="30" t="s">
        <v>155</v>
      </c>
      <c r="C279" s="10"/>
      <c r="D279" s="26">
        <f>D280</f>
        <v>25000</v>
      </c>
      <c r="F279" s="21"/>
    </row>
    <row r="280" spans="1:6" ht="50.25" customHeight="1" x14ac:dyDescent="0.3">
      <c r="A280" s="31" t="s">
        <v>158</v>
      </c>
      <c r="B280" s="32" t="s">
        <v>157</v>
      </c>
      <c r="C280" s="6"/>
      <c r="D280" s="55">
        <f>SUM(D281:D284)</f>
        <v>25000</v>
      </c>
    </row>
    <row r="281" spans="1:6" s="11" customFormat="1" ht="144.75" customHeight="1" x14ac:dyDescent="0.3">
      <c r="A281" s="33" t="s">
        <v>219</v>
      </c>
      <c r="B281" s="34" t="s">
        <v>159</v>
      </c>
      <c r="C281" s="5">
        <v>200</v>
      </c>
      <c r="D281" s="50">
        <v>10000</v>
      </c>
      <c r="F281" s="20"/>
    </row>
    <row r="282" spans="1:6" s="11" customFormat="1" ht="102.75" customHeight="1" x14ac:dyDescent="0.3">
      <c r="A282" s="33" t="s">
        <v>220</v>
      </c>
      <c r="B282" s="34" t="s">
        <v>160</v>
      </c>
      <c r="C282" s="5">
        <v>200</v>
      </c>
      <c r="D282" s="50">
        <v>4000</v>
      </c>
      <c r="F282" s="20"/>
    </row>
    <row r="283" spans="1:6" s="4" customFormat="1" ht="103.5" customHeight="1" x14ac:dyDescent="0.3">
      <c r="A283" s="33" t="s">
        <v>221</v>
      </c>
      <c r="B283" s="34" t="s">
        <v>161</v>
      </c>
      <c r="C283" s="5">
        <v>200</v>
      </c>
      <c r="D283" s="50">
        <v>5000</v>
      </c>
      <c r="F283" s="21"/>
    </row>
    <row r="284" spans="1:6" ht="122.25" customHeight="1" x14ac:dyDescent="0.3">
      <c r="A284" s="33" t="s">
        <v>222</v>
      </c>
      <c r="B284" s="34" t="s">
        <v>162</v>
      </c>
      <c r="C284" s="5">
        <v>200</v>
      </c>
      <c r="D284" s="50">
        <v>6000</v>
      </c>
    </row>
    <row r="285" spans="1:6" ht="123" customHeight="1" x14ac:dyDescent="0.3">
      <c r="A285" s="65" t="s">
        <v>495</v>
      </c>
      <c r="B285" s="47" t="s">
        <v>417</v>
      </c>
      <c r="C285" s="5"/>
      <c r="D285" s="26">
        <f>D286</f>
        <v>13500</v>
      </c>
    </row>
    <row r="286" spans="1:6" ht="50.25" customHeight="1" x14ac:dyDescent="0.3">
      <c r="A286" s="59" t="s">
        <v>487</v>
      </c>
      <c r="B286" s="47" t="s">
        <v>418</v>
      </c>
      <c r="C286" s="10"/>
      <c r="D286" s="26">
        <f>D287+D289</f>
        <v>13500</v>
      </c>
    </row>
    <row r="287" spans="1:6" ht="70.5" customHeight="1" x14ac:dyDescent="0.3">
      <c r="A287" s="66" t="s">
        <v>494</v>
      </c>
      <c r="B287" s="57" t="s">
        <v>420</v>
      </c>
      <c r="C287" s="18"/>
      <c r="D287" s="55">
        <f>D288</f>
        <v>12000</v>
      </c>
    </row>
    <row r="288" spans="1:6" ht="103.5" customHeight="1" x14ac:dyDescent="0.3">
      <c r="A288" s="36" t="s">
        <v>463</v>
      </c>
      <c r="B288" s="43" t="s">
        <v>419</v>
      </c>
      <c r="C288" s="5">
        <v>200</v>
      </c>
      <c r="D288" s="50">
        <v>12000</v>
      </c>
    </row>
    <row r="289" spans="1:6" ht="183.75" customHeight="1" x14ac:dyDescent="0.3">
      <c r="A289" s="38" t="s">
        <v>421</v>
      </c>
      <c r="B289" s="39" t="s">
        <v>422</v>
      </c>
      <c r="C289" s="5"/>
      <c r="D289" s="55">
        <f>D290</f>
        <v>1500</v>
      </c>
    </row>
    <row r="290" spans="1:6" ht="126.75" customHeight="1" x14ac:dyDescent="0.3">
      <c r="A290" s="60" t="s">
        <v>488</v>
      </c>
      <c r="B290" s="43" t="s">
        <v>473</v>
      </c>
      <c r="C290" s="5">
        <v>200</v>
      </c>
      <c r="D290" s="50">
        <v>1500</v>
      </c>
    </row>
    <row r="291" spans="1:6" ht="84" customHeight="1" x14ac:dyDescent="0.3">
      <c r="A291" s="65" t="s">
        <v>506</v>
      </c>
      <c r="B291" s="30" t="s">
        <v>353</v>
      </c>
      <c r="C291" s="5"/>
      <c r="D291" s="26">
        <f>D292+D295</f>
        <v>291921.75</v>
      </c>
    </row>
    <row r="292" spans="1:6" ht="52.5" customHeight="1" x14ac:dyDescent="0.3">
      <c r="A292" s="29" t="s">
        <v>268</v>
      </c>
      <c r="B292" s="30" t="s">
        <v>354</v>
      </c>
      <c r="C292" s="5"/>
      <c r="D292" s="26">
        <f>D293</f>
        <v>254661.75</v>
      </c>
    </row>
    <row r="293" spans="1:6" ht="48" customHeight="1" x14ac:dyDescent="0.3">
      <c r="A293" s="31" t="s">
        <v>269</v>
      </c>
      <c r="B293" s="32" t="s">
        <v>355</v>
      </c>
      <c r="C293" s="5"/>
      <c r="D293" s="55">
        <f>SUM(D294:D294)</f>
        <v>254661.75</v>
      </c>
    </row>
    <row r="294" spans="1:6" ht="72" customHeight="1" x14ac:dyDescent="0.3">
      <c r="A294" s="33" t="s">
        <v>270</v>
      </c>
      <c r="B294" s="34" t="s">
        <v>356</v>
      </c>
      <c r="C294" s="5">
        <v>300</v>
      </c>
      <c r="D294" s="50">
        <v>254661.75</v>
      </c>
    </row>
    <row r="295" spans="1:6" ht="67.5" customHeight="1" x14ac:dyDescent="0.3">
      <c r="A295" s="29" t="s">
        <v>271</v>
      </c>
      <c r="B295" s="30" t="s">
        <v>357</v>
      </c>
      <c r="C295" s="5"/>
      <c r="D295" s="26">
        <f>D296</f>
        <v>37260</v>
      </c>
    </row>
    <row r="296" spans="1:6" ht="66.75" customHeight="1" x14ac:dyDescent="0.3">
      <c r="A296" s="31" t="s">
        <v>272</v>
      </c>
      <c r="B296" s="32" t="s">
        <v>358</v>
      </c>
      <c r="C296" s="5"/>
      <c r="D296" s="55">
        <f>SUM(D297:D297)</f>
        <v>37260</v>
      </c>
    </row>
    <row r="297" spans="1:6" ht="145.5" customHeight="1" x14ac:dyDescent="0.3">
      <c r="A297" s="36" t="s">
        <v>464</v>
      </c>
      <c r="B297" s="43" t="s">
        <v>359</v>
      </c>
      <c r="C297" s="5">
        <v>300</v>
      </c>
      <c r="D297" s="50">
        <v>37260</v>
      </c>
    </row>
    <row r="298" spans="1:6" ht="90.75" customHeight="1" x14ac:dyDescent="0.3">
      <c r="A298" s="29" t="s">
        <v>305</v>
      </c>
      <c r="B298" s="30" t="s">
        <v>163</v>
      </c>
      <c r="C298" s="10"/>
      <c r="D298" s="26">
        <f>SUM(D299:D307)</f>
        <v>5155654.74</v>
      </c>
    </row>
    <row r="299" spans="1:6" s="11" customFormat="1" ht="130.5" customHeight="1" x14ac:dyDescent="0.3">
      <c r="A299" s="33" t="s">
        <v>306</v>
      </c>
      <c r="B299" s="34" t="s">
        <v>164</v>
      </c>
      <c r="C299" s="5">
        <v>100</v>
      </c>
      <c r="D299" s="50">
        <v>1415873</v>
      </c>
      <c r="E299" s="27"/>
      <c r="F299" s="20"/>
    </row>
    <row r="300" spans="1:6" s="4" customFormat="1" ht="90" customHeight="1" x14ac:dyDescent="0.3">
      <c r="A300" s="33" t="s">
        <v>307</v>
      </c>
      <c r="B300" s="34" t="s">
        <v>164</v>
      </c>
      <c r="C300" s="5">
        <v>200</v>
      </c>
      <c r="D300" s="50">
        <v>594800</v>
      </c>
      <c r="F300" s="21"/>
    </row>
    <row r="301" spans="1:6" ht="69.75" customHeight="1" x14ac:dyDescent="0.3">
      <c r="A301" s="33" t="s">
        <v>308</v>
      </c>
      <c r="B301" s="34" t="s">
        <v>164</v>
      </c>
      <c r="C301" s="5">
        <v>800</v>
      </c>
      <c r="D301" s="50">
        <v>17500</v>
      </c>
    </row>
    <row r="302" spans="1:6" ht="144.75" customHeight="1" x14ac:dyDescent="0.3">
      <c r="A302" s="33" t="s">
        <v>309</v>
      </c>
      <c r="B302" s="34" t="s">
        <v>165</v>
      </c>
      <c r="C302" s="5">
        <v>100</v>
      </c>
      <c r="D302" s="50">
        <v>80899</v>
      </c>
    </row>
    <row r="303" spans="1:6" ht="143.25" customHeight="1" x14ac:dyDescent="0.3">
      <c r="A303" s="33" t="s">
        <v>187</v>
      </c>
      <c r="B303" s="34" t="s">
        <v>166</v>
      </c>
      <c r="C303" s="5">
        <v>100</v>
      </c>
      <c r="D303" s="50">
        <v>1139457.74</v>
      </c>
      <c r="E303" s="28"/>
    </row>
    <row r="304" spans="1:6" ht="89.25" customHeight="1" x14ac:dyDescent="0.3">
      <c r="A304" s="33" t="s">
        <v>310</v>
      </c>
      <c r="B304" s="34" t="s">
        <v>166</v>
      </c>
      <c r="C304" s="5">
        <v>200</v>
      </c>
      <c r="D304" s="50">
        <v>222035</v>
      </c>
    </row>
    <row r="305" spans="1:6" s="11" customFormat="1" ht="69.75" customHeight="1" x14ac:dyDescent="0.3">
      <c r="A305" s="33" t="s">
        <v>203</v>
      </c>
      <c r="B305" s="34" t="s">
        <v>166</v>
      </c>
      <c r="C305" s="5">
        <v>800</v>
      </c>
      <c r="D305" s="50">
        <v>500</v>
      </c>
      <c r="F305" s="20"/>
    </row>
    <row r="306" spans="1:6" ht="148.5" customHeight="1" x14ac:dyDescent="0.3">
      <c r="A306" s="33" t="s">
        <v>188</v>
      </c>
      <c r="B306" s="34" t="s">
        <v>167</v>
      </c>
      <c r="C306" s="5">
        <v>100</v>
      </c>
      <c r="D306" s="50">
        <v>682785</v>
      </c>
    </row>
    <row r="307" spans="1:6" ht="127.5" customHeight="1" x14ac:dyDescent="0.3">
      <c r="A307" s="35" t="s">
        <v>189</v>
      </c>
      <c r="B307" s="34" t="s">
        <v>180</v>
      </c>
      <c r="C307" s="5">
        <v>100</v>
      </c>
      <c r="D307" s="50">
        <v>1001805</v>
      </c>
    </row>
    <row r="308" spans="1:6" ht="93" customHeight="1" x14ac:dyDescent="0.3">
      <c r="A308" s="29" t="s">
        <v>311</v>
      </c>
      <c r="B308" s="30" t="s">
        <v>168</v>
      </c>
      <c r="C308" s="10"/>
      <c r="D308" s="26">
        <f>SUM(D309:D313)</f>
        <v>3836484.47</v>
      </c>
    </row>
    <row r="309" spans="1:6" ht="68.25" customHeight="1" x14ac:dyDescent="0.3">
      <c r="A309" s="33" t="s">
        <v>312</v>
      </c>
      <c r="B309" s="34" t="s">
        <v>169</v>
      </c>
      <c r="C309" s="5">
        <v>200</v>
      </c>
      <c r="D309" s="50">
        <f>1823022.75-122521.39</f>
        <v>1700501.36</v>
      </c>
    </row>
    <row r="310" spans="1:6" ht="51.75" customHeight="1" x14ac:dyDescent="0.3">
      <c r="A310" s="33" t="s">
        <v>313</v>
      </c>
      <c r="B310" s="34" t="s">
        <v>169</v>
      </c>
      <c r="C310" s="5">
        <v>800</v>
      </c>
      <c r="D310" s="50">
        <v>20000</v>
      </c>
    </row>
    <row r="311" spans="1:6" ht="69" customHeight="1" x14ac:dyDescent="0.3">
      <c r="A311" s="33" t="s">
        <v>314</v>
      </c>
      <c r="B311" s="34" t="s">
        <v>423</v>
      </c>
      <c r="C311" s="5">
        <v>300</v>
      </c>
      <c r="D311" s="50">
        <v>1483498.25</v>
      </c>
    </row>
    <row r="312" spans="1:6" ht="201.75" customHeight="1" x14ac:dyDescent="0.3">
      <c r="A312" s="48" t="s">
        <v>492</v>
      </c>
      <c r="B312" s="63" t="s">
        <v>493</v>
      </c>
      <c r="C312" s="18">
        <v>200</v>
      </c>
      <c r="D312" s="50">
        <v>7500</v>
      </c>
    </row>
    <row r="313" spans="1:6" ht="47.25" customHeight="1" x14ac:dyDescent="0.3">
      <c r="A313" s="36" t="s">
        <v>469</v>
      </c>
      <c r="B313" s="43" t="s">
        <v>470</v>
      </c>
      <c r="C313" s="5">
        <v>800</v>
      </c>
      <c r="D313" s="50">
        <v>624984.86</v>
      </c>
    </row>
    <row r="314" spans="1:6" ht="32.25" customHeight="1" x14ac:dyDescent="0.3">
      <c r="A314" s="78" t="s">
        <v>315</v>
      </c>
      <c r="B314" s="78"/>
      <c r="C314" s="78"/>
      <c r="D314" s="26">
        <f>D26+D90+D147+D185+D208+D227+D231+D244+D274+D285+D291+D298+D308</f>
        <v>260628655.59000003</v>
      </c>
    </row>
    <row r="315" spans="1:6" ht="41.25" customHeight="1" x14ac:dyDescent="0.3">
      <c r="D315" s="75" t="s">
        <v>550</v>
      </c>
    </row>
    <row r="316" spans="1:6" ht="28.5" customHeight="1" x14ac:dyDescent="0.3">
      <c r="B316" s="14"/>
      <c r="C316" s="15"/>
      <c r="D316" s="22"/>
    </row>
    <row r="317" spans="1:6" ht="26.25" customHeight="1" x14ac:dyDescent="0.3">
      <c r="B317" s="14"/>
      <c r="C317" s="15"/>
      <c r="D317" s="16"/>
    </row>
    <row r="318" spans="1:6" ht="24.75" customHeight="1" x14ac:dyDescent="0.3">
      <c r="B318" s="14"/>
      <c r="C318" s="15"/>
      <c r="D318" s="17"/>
    </row>
    <row r="319" spans="1:6" ht="24.75" customHeight="1" x14ac:dyDescent="0.3">
      <c r="B319" s="14"/>
      <c r="C319" s="15"/>
      <c r="D319" s="16"/>
    </row>
    <row r="321" spans="1:6" s="11" customFormat="1" ht="24.75" customHeight="1" x14ac:dyDescent="0.3">
      <c r="A321" s="1"/>
      <c r="B321" s="1"/>
      <c r="C321" s="2"/>
      <c r="D321" s="3"/>
      <c r="F321" s="20"/>
    </row>
    <row r="326" spans="1:6" x14ac:dyDescent="0.3">
      <c r="E326" s="23"/>
    </row>
  </sheetData>
  <mergeCells count="21">
    <mergeCell ref="B13:D13"/>
    <mergeCell ref="B14:D14"/>
    <mergeCell ref="B15:D15"/>
    <mergeCell ref="B16:D16"/>
    <mergeCell ref="B17:D17"/>
    <mergeCell ref="B19:D19"/>
    <mergeCell ref="A314:C314"/>
    <mergeCell ref="A23:D23"/>
    <mergeCell ref="C21:D21"/>
    <mergeCell ref="A22:D22"/>
    <mergeCell ref="B20:D20"/>
    <mergeCell ref="B2:D2"/>
    <mergeCell ref="B3:D3"/>
    <mergeCell ref="B4:D4"/>
    <mergeCell ref="B5:D5"/>
    <mergeCell ref="B6:D6"/>
    <mergeCell ref="B7:D7"/>
    <mergeCell ref="B8:D8"/>
    <mergeCell ref="B11:D11"/>
    <mergeCell ref="B9:D9"/>
    <mergeCell ref="B10:D10"/>
  </mergeCells>
  <pageMargins left="1.0629921259842521" right="0.86614173228346458" top="0.78740157480314965" bottom="0.78740157480314965" header="0" footer="0"/>
  <pageSetup paperSize="9" scale="72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Прил.№6 Распределен на 2017 год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2017-01-30T13:06:58Z</dcterms:modified>
</cp:coreProperties>
</file>