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19320" windowHeight="11910"/>
  </bookViews>
  <sheets>
    <sheet name="Прил.8 Вед 2017" sheetId="3" r:id="rId1"/>
  </sheets>
  <definedNames>
    <definedName name="_xlnm.Print_Titles" localSheetId="0">'Прил.8 Вед 2017'!$26:$26</definedName>
  </definedNames>
  <calcPr calcId="152511"/>
</workbook>
</file>

<file path=xl/calcChain.xml><?xml version="1.0" encoding="utf-8"?>
<calcChain xmlns="http://schemas.openxmlformats.org/spreadsheetml/2006/main">
  <c r="G78" i="3" l="1"/>
  <c r="G44" i="3" l="1"/>
  <c r="G42" i="3"/>
  <c r="G234" i="3" l="1"/>
  <c r="G175" i="3"/>
  <c r="G156" i="3"/>
  <c r="G144" i="3"/>
  <c r="G125" i="3"/>
  <c r="G123" i="3"/>
  <c r="G117" i="3"/>
  <c r="G27" i="3"/>
  <c r="G107" i="3"/>
  <c r="G87" i="3"/>
  <c r="G61" i="3"/>
  <c r="G30" i="3"/>
  <c r="G29" i="3"/>
  <c r="G225" i="3" l="1"/>
  <c r="G139" i="3" l="1"/>
  <c r="G138" i="3"/>
  <c r="G221" i="3" l="1"/>
  <c r="G220" i="3"/>
  <c r="G209" i="3"/>
  <c r="G207" i="3"/>
  <c r="G205" i="3"/>
  <c r="G202" i="3"/>
  <c r="G198" i="3"/>
  <c r="G195" i="3"/>
  <c r="G192" i="3"/>
  <c r="G164" i="3"/>
  <c r="G163" i="3"/>
  <c r="G141" i="3"/>
  <c r="G137" i="3"/>
  <c r="G130" i="3"/>
  <c r="G128" i="3"/>
  <c r="G121" i="3"/>
  <c r="G118" i="3"/>
  <c r="G93" i="3"/>
  <c r="G62" i="3"/>
  <c r="G116" i="3" l="1"/>
  <c r="G200" i="3" l="1"/>
  <c r="G196" i="3"/>
  <c r="G165" i="3"/>
  <c r="G88" i="3"/>
  <c r="G50" i="3"/>
  <c r="G39" i="3"/>
  <c r="G185" i="3" l="1"/>
  <c r="G213" i="3"/>
  <c r="G230" i="3"/>
  <c r="G216" i="3"/>
  <c r="G215" i="3"/>
  <c r="G214" i="3"/>
  <c r="G231" i="3" l="1"/>
  <c r="G206" i="3" l="1"/>
  <c r="G31" i="3" l="1"/>
  <c r="G110" i="3" l="1"/>
  <c r="G122" i="3" l="1"/>
  <c r="G235" i="3" l="1"/>
</calcChain>
</file>

<file path=xl/sharedStrings.xml><?xml version="1.0" encoding="utf-8"?>
<sst xmlns="http://schemas.openxmlformats.org/spreadsheetml/2006/main" count="1270" uniqueCount="389">
  <si>
    <t>к решению Совета Южского</t>
  </si>
  <si>
    <t>муниципального района</t>
  </si>
  <si>
    <t>"О бюджете Южского</t>
  </si>
  <si>
    <t>Наименование</t>
  </si>
  <si>
    <t>Раздел</t>
  </si>
  <si>
    <t>Подраздел</t>
  </si>
  <si>
    <t>Целевая статья</t>
  </si>
  <si>
    <t>Вид расходов</t>
  </si>
  <si>
    <t>Сумма, руб.</t>
  </si>
  <si>
    <t>1</t>
  </si>
  <si>
    <t>2</t>
  </si>
  <si>
    <t>3</t>
  </si>
  <si>
    <t>4</t>
  </si>
  <si>
    <t>5</t>
  </si>
  <si>
    <t>6</t>
  </si>
  <si>
    <t>7</t>
  </si>
  <si>
    <t>035</t>
  </si>
  <si>
    <t>00</t>
  </si>
  <si>
    <t>00 0 00 00000</t>
  </si>
  <si>
    <t>000</t>
  </si>
  <si>
    <t>01</t>
  </si>
  <si>
    <t>02</t>
  </si>
  <si>
    <t>100</t>
  </si>
  <si>
    <t>04</t>
  </si>
  <si>
    <t>08 1 02 00170</t>
  </si>
  <si>
    <t>200</t>
  </si>
  <si>
    <t>800</t>
  </si>
  <si>
    <t>05</t>
  </si>
  <si>
    <t>11</t>
  </si>
  <si>
    <t>13</t>
  </si>
  <si>
    <t>02 2 01 20120</t>
  </si>
  <si>
    <t>600</t>
  </si>
  <si>
    <t>06</t>
  </si>
  <si>
    <t>02 8 01 60070</t>
  </si>
  <si>
    <t>08</t>
  </si>
  <si>
    <t>02 4 01 60010</t>
  </si>
  <si>
    <t>09</t>
  </si>
  <si>
    <t>12</t>
  </si>
  <si>
    <t>05 1 01 60030</t>
  </si>
  <si>
    <t>05 1 01 60050</t>
  </si>
  <si>
    <t>03</t>
  </si>
  <si>
    <t>02 7 01 20160</t>
  </si>
  <si>
    <t>07</t>
  </si>
  <si>
    <t>03 2 01 00140</t>
  </si>
  <si>
    <t>01 4 01 20040</t>
  </si>
  <si>
    <t>01 5 01 20060</t>
  </si>
  <si>
    <t>01 7 01 20080</t>
  </si>
  <si>
    <t>03 1 01 00360</t>
  </si>
  <si>
    <t>03 1 01 00370</t>
  </si>
  <si>
    <t>03 1 02 S0340</t>
  </si>
  <si>
    <t>03 3 01 20200</t>
  </si>
  <si>
    <t>03 5 01 20230</t>
  </si>
  <si>
    <t>036</t>
  </si>
  <si>
    <t>Председатель Совета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</si>
  <si>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30 9 00 00350</t>
  </si>
  <si>
    <t>30 9 00 00200</t>
  </si>
  <si>
    <t>30 9 00 00210</t>
  </si>
  <si>
    <t>037</t>
  </si>
  <si>
    <t>039</t>
  </si>
  <si>
    <t>01 3 01 00080</t>
  </si>
  <si>
    <t>02 2 01 20130</t>
  </si>
  <si>
    <t>01 6 01 20070</t>
  </si>
  <si>
    <t>01 4 01 S0190</t>
  </si>
  <si>
    <t>01 5 01 20050</t>
  </si>
  <si>
    <t>01 8 01 00090</t>
  </si>
  <si>
    <t>041</t>
  </si>
  <si>
    <t>05 2 01 20380</t>
  </si>
  <si>
    <t>043</t>
  </si>
  <si>
    <t>Обеспечение функционирования Контрольно-счетного органа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</si>
  <si>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30 9 00 00220</t>
  </si>
  <si>
    <t>Обеспечение функционирования председателя Контрольно-счетного органа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</si>
  <si>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30 9 00 00230</t>
  </si>
  <si>
    <t>08 1 03 20550</t>
  </si>
  <si>
    <t>Обеспечение функционирования Контрольно-счетного органа Южского муниципального района (Иные бюджетные ассигнования)</t>
  </si>
  <si>
    <t>03 2 02 00330</t>
  </si>
  <si>
    <t>01 3 01 00320</t>
  </si>
  <si>
    <t>Код главного распор-ля</t>
  </si>
  <si>
    <t>044</t>
  </si>
  <si>
    <t>Ведомственная структура расходов бюджета Южского муниципального района на 2017 год</t>
  </si>
  <si>
    <t>период 2018 и 2019 годов"</t>
  </si>
  <si>
    <t>на 2017 год и на плановый</t>
  </si>
  <si>
    <r>
      <t xml:space="preserve">Администрация Южского муниципального района </t>
    </r>
    <r>
      <rPr>
        <i/>
        <sz val="10"/>
        <color rgb="FF002060"/>
        <rFont val="Times New Roman"/>
        <family val="1"/>
        <charset val="204"/>
      </rPr>
      <t/>
    </r>
  </si>
  <si>
    <t>Совет Южского муниципального района</t>
  </si>
  <si>
    <t xml:space="preserve">Обеспечение функционирования Совета Южского муниципального района (Закупка товаров, работ и услуг для обеспечения государственных (муниципальных) нужд) </t>
  </si>
  <si>
    <t xml:space="preserve">Обеспечение функционирования Совета Южского муниципального района (Иные бюджетные ассигнования) </t>
  </si>
  <si>
    <t xml:space="preserve">Обеспечение функционирования депутатов Совета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</si>
  <si>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 xml:space="preserve">Финансовый отдел администрации Южского муниципального района </t>
  </si>
  <si>
    <r>
      <t xml:space="preserve">Отдел образования администрации Южского муниципального района  </t>
    </r>
    <r>
      <rPr>
        <i/>
        <sz val="10"/>
        <color rgb="FF002060"/>
        <rFont val="Times New Roman"/>
        <family val="1"/>
        <charset val="204"/>
      </rPr>
      <t/>
    </r>
  </si>
  <si>
    <t xml:space="preserve">Комитет по управлению муниципальным имуществом администрации Южского муниципального района Ивановской области </t>
  </si>
  <si>
    <t xml:space="preserve">Контрольно-счетный орган Южского муниципального района </t>
  </si>
  <si>
    <t xml:space="preserve">Обеспечение функционирования Контрольно-счетного органа Южского муниципального района (Закупка товаров, работ и услуг для обеспечения государственных (муниципальных) нужд) </t>
  </si>
  <si>
    <r>
      <t>Управление жилищно-коммунального хозяйства Администрации Южского муниципального района</t>
    </r>
    <r>
      <rPr>
        <i/>
        <sz val="10"/>
        <color rgb="FF002060"/>
        <rFont val="Times New Roman"/>
        <family val="1"/>
        <charset val="204"/>
      </rPr>
      <t xml:space="preserve"> </t>
    </r>
  </si>
  <si>
    <t>Всего</t>
  </si>
  <si>
    <t>02 2 01 21640</t>
  </si>
  <si>
    <t>02 Ж 03 20150</t>
  </si>
  <si>
    <t>02 И 01 21670</t>
  </si>
  <si>
    <t>02 Д 01 21450</t>
  </si>
  <si>
    <t>02 Д 01 21460</t>
  </si>
  <si>
    <t>02 Д 03 21480</t>
  </si>
  <si>
    <t>02 Д 03 21490</t>
  </si>
  <si>
    <t>02 Д 03 21660</t>
  </si>
  <si>
    <t>02 Д 05 21680</t>
  </si>
  <si>
    <t>02 Д 06 21690</t>
  </si>
  <si>
    <t>03 7 01 21550</t>
  </si>
  <si>
    <t xml:space="preserve">03 7 01 S1980 </t>
  </si>
  <si>
    <t>03 Д 01 21520</t>
  </si>
  <si>
    <t>03 Д 02 21530</t>
  </si>
  <si>
    <t>03 Д 03 21190</t>
  </si>
  <si>
    <t>03 Д 03 21540</t>
  </si>
  <si>
    <t>03 Д 04 21220</t>
  </si>
  <si>
    <t>03 Д 04 21230</t>
  </si>
  <si>
    <t>04 8 01 00380</t>
  </si>
  <si>
    <t>04 8 01 20310</t>
  </si>
  <si>
    <t>04 8 01 20320</t>
  </si>
  <si>
    <t>04 8 01 20340</t>
  </si>
  <si>
    <t>04 8 01 20350</t>
  </si>
  <si>
    <t>04 2 02 20280</t>
  </si>
  <si>
    <t>04 2 02 20300</t>
  </si>
  <si>
    <t>04 2 02 20290</t>
  </si>
  <si>
    <t>04 4 02 20330</t>
  </si>
  <si>
    <t>04 4 03 21570</t>
  </si>
  <si>
    <t>05 1 01 60110</t>
  </si>
  <si>
    <t>05 1 01 60120</t>
  </si>
  <si>
    <t>05 2 01 21580</t>
  </si>
  <si>
    <t>05 3 01 21730</t>
  </si>
  <si>
    <t>05 4 01 21700</t>
  </si>
  <si>
    <t>05 4 01 21710</t>
  </si>
  <si>
    <t>06 1 01 20420</t>
  </si>
  <si>
    <t>07 1 01 20430</t>
  </si>
  <si>
    <t>07 1 01 20440</t>
  </si>
  <si>
    <t>07 1 02 20450</t>
  </si>
  <si>
    <t>07 1 02 20460</t>
  </si>
  <si>
    <t>07 1 02 20480</t>
  </si>
  <si>
    <t>07 5 01 60060</t>
  </si>
  <si>
    <t>08 1 01 00190</t>
  </si>
  <si>
    <t>08 1 03 20560</t>
  </si>
  <si>
    <t>08 1 03 20540</t>
  </si>
  <si>
    <t>08 1 03 20600</t>
  </si>
  <si>
    <t>08 2 01 00310</t>
  </si>
  <si>
    <t>08 4 01 21180</t>
  </si>
  <si>
    <t>08 4 01 21420</t>
  </si>
  <si>
    <t>08 4 01 21280</t>
  </si>
  <si>
    <t>08 4 03 20650</t>
  </si>
  <si>
    <t>08 4 03 20630</t>
  </si>
  <si>
    <t>09 1 01 20660</t>
  </si>
  <si>
    <t>09 2 01 20670</t>
  </si>
  <si>
    <t>09 2 01 20680</t>
  </si>
  <si>
    <t>09 2 01 20690</t>
  </si>
  <si>
    <t>09 2 01 20700</t>
  </si>
  <si>
    <t>11 1 02 21630</t>
  </si>
  <si>
    <t>10</t>
  </si>
  <si>
    <t>12 1 01 L0200</t>
  </si>
  <si>
    <t>300</t>
  </si>
  <si>
    <t>12 2 01 S0280</t>
  </si>
  <si>
    <t>01 1 01 00020</t>
  </si>
  <si>
    <t>01 1 01 00030</t>
  </si>
  <si>
    <t>01 1 02 20010</t>
  </si>
  <si>
    <t>01 2 01 00050</t>
  </si>
  <si>
    <t>01 2 02 00040</t>
  </si>
  <si>
    <t>01 2 02 20020</t>
  </si>
  <si>
    <t>31 9 00 00240</t>
  </si>
  <si>
    <t>31 9 00 90040</t>
  </si>
  <si>
    <t>Глава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</si>
  <si>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r>
      <t xml:space="preserve">Обеспечение деятельности Администрации Южского муниципального района, включая структурные подразделения имеющих статус юридического лица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r>
    <r>
      <rPr>
        <i/>
        <sz val="10"/>
        <color rgb="FF002060"/>
        <rFont val="Times New Roman"/>
        <family val="1"/>
        <charset val="204"/>
      </rPr>
      <t/>
    </r>
  </si>
  <si>
    <r>
      <t>Обеспечение деятельности Администрации Южского муниципального района, включая структурные подразделения имеющих статус юридического лица (Закупка товаров, работ и услуг для обеспечения государственных (муниципальных) нужд)</t>
    </r>
    <r>
      <rPr>
        <i/>
        <sz val="10"/>
        <color theme="1"/>
        <rFont val="Times New Roman"/>
        <family val="1"/>
        <charset val="204"/>
      </rPr>
      <t xml:space="preserve"> </t>
    </r>
  </si>
  <si>
    <t>Обеспечение деятельности Администрации Южского муниципального района, включая структурные подразделения имеющих статус юридического лица (Иные бюджетные ассигнования)</t>
  </si>
  <si>
    <t>Резервный фонд администрации Южского муниципального района (Иные бюджетные ассигнования)</t>
  </si>
  <si>
    <t xml:space="preserve">Организация и проведение событийных мероприятий на территории района  (Закупка товаров, работ и услуг для обеспечения государственных (муниципальных) нужд) </t>
  </si>
  <si>
    <t>Активизация издательской деятельности музеев (Предоставление субсидий бюджетным, автономным учреждениям и иным некоммерческим организациям)</t>
  </si>
  <si>
    <t>Проведение историко-культурной экспертизы выявленных объектов культурного наследия (Предоставление субсидий бюджетным, автономным учреждениям и иным некоммерческим организациям)</t>
  </si>
  <si>
    <t>Обеспечение сохранности объектов культурного наследия (Предоставление субсидий бюджетным, автономным учреждениям и иным некоммерческим организациям)</t>
  </si>
  <si>
    <t>Осуществление комплекса мер по внедрению энергосберегающих технологий в муниципальных учреждениях Южского муниципального района (Закупка товаров, работ и услуг для обеспечения государственных (муниципальных) нужд)</t>
  </si>
  <si>
    <t>Информирование населения о деятельности органов местного самоуправления Южского муниципального района (Закупка товаров, работ и услуг для обеспечения государственных (муниципальных) нужд)</t>
  </si>
  <si>
    <t>Изготовление полиграфии и сувенирной продукции, направленной на привлечение инвесторов и туристических организаций в Южский муниципальный район (Закупка товаров, работ и услуг для обеспечения государственных (муниципальных) нужд)</t>
  </si>
  <si>
    <t>Обеспечение работы официальных сайтов органов местного самоуправления Южского муниципального района (Закупка товаров, работ и услуг для обеспечения государственных (муниципальных) нужд)</t>
  </si>
  <si>
    <t>Переоснащение технического оборудования и программного обеспечения (Закупка товаров, работ и услуг для обеспечения государственных (муниципальных) нужд)</t>
  </si>
  <si>
    <t>Приобретение компьютерной техники (Закупка товаров, работ и услуг для обеспечения государственных (муниципальных) нужд)</t>
  </si>
  <si>
    <t>Субсидирование части затрат субъектов малого и среднего предпринимательства, осуществляющих сельскохозяйственную деятельность, связанных с приобретением сельскохозяйственной техники и оборудования  (Иные бюджетные ассигнования)</t>
  </si>
  <si>
    <t>Субсидирование части затрат субъектов малого и среднего предпринимательства и организаций, образующих инфраструктуру поддержки субъектов малого и среднего предпринимательства в сфере образования  (Иные бюджетные ассигнования)</t>
  </si>
  <si>
    <t xml:space="preserve">Субсидирование части затрат субъектов малого и среднего предпринимательства по аренде выставочных площадей для участия в выставочно-ярморочных мероприятиях  (Иные бюджетные ассигнования) </t>
  </si>
  <si>
    <t>Субсидирование части затрат субъектов малого и среднего предпринимательства, связанных с оплатой услуг по сертификации  (Иные бюджетные ассигнования)</t>
  </si>
  <si>
    <t>Организация и проведение мероприятий по работе с детьми и молодежью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</si>
  <si>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Организация и проведение мероприятий по работе с детьми и молодежью (Закупка товаров, работ и услуг для обеспечения государственных (муниципальных) нужд)</t>
  </si>
  <si>
    <t>Обеспечение сохранности зданий учреждений в сфере культуры (Предоставление субсидий бюджетным, автономным учреждениям и иным некоммерческим организациям)</t>
  </si>
  <si>
    <t>Укрепление материально-технической базы (Предоставление субсидий бюджетным, автономным учреждениям и иным некоммерческим организациям)</t>
  </si>
  <si>
    <t>Обеспечение доступности услуг в сфере культуры для детей - инвалидов (Предоставление субсидий бюджетным, автономным учреждениям и иным некоммерческим организациям)</t>
  </si>
  <si>
    <t>Обучение лиц, состоящих в кадровом резерве на замещение вакантных должностей муниципальной службы администрации Южского муниципального района и структурных подразделений (Закупка товаров, работ и услуг для обеспечения государственных (муниципальных) нужд)</t>
  </si>
  <si>
    <t>Организация повышения квалификации, дополнительного профессионального образования лиц, замещающих выборные муниципальные должности, и муниципальных служащих (Закупка товаров, работ и услуг для обеспечения государственных (муниципальных) нужд)</t>
  </si>
  <si>
    <t>Повышение квалификации сотрудников, ведущих кадровую работу в части разработки и внедрения современных методов кадровой работы (Закупка товаров, работ и услуг для обеспечения государственных (муниципальных) нужд)</t>
  </si>
  <si>
    <t>Развитие кадрового потенциала не муниципальных служащих (Закупка товаров, работ и услуг для обеспечения государственных (муниципальных) нужд)</t>
  </si>
  <si>
    <t xml:space="preserve">Проведение муниципальных творческих конкурсов. Обеспечение участия в международных, всероссийских, региональных конкурсах, фестивалях, выставках (Закупка товаров, работ и услуг для обеспечения государственных (муниципальных) нужд)  </t>
  </si>
  <si>
    <t>Организация временного трудоустройства несовершеннолетних граждан в возрасте от 14 до 18 лет в свободное от учебы время (Закупка товаров, работ и услуг для обеспечения государственных (муниципальных) нужд)</t>
  </si>
  <si>
    <t>Воспитание детей, подростков и молодежи на конкретных примерах исторической и культурной жизни на основе героических традиций России (Закупка товаров, работ и услуг для обеспечения государственных (муниципальных) нужд)</t>
  </si>
  <si>
    <t>Организация досуга молодых семей  (Закупка товаров, работ и услуг для обеспечения государственных (муниципальных) нужд)</t>
  </si>
  <si>
    <t>Развитие системы отдыха молодых семей (Закупка товаров, работ и услуг для обеспечения государственных (муниципальных) нужд)</t>
  </si>
  <si>
    <t xml:space="preserve">Организация и проведение мероприятий среди молодежи (Закупка товаров, работ и услуг для обеспечения государственных (муниципальных) нужд) </t>
  </si>
  <si>
    <t>Создание условий для психолого-педагогической, медицинской, правовой поддержки и реабилитации детей и подростков (Закупка товаров, работ и услуг для обеспечения государственных (муниципальных) нужд)</t>
  </si>
  <si>
    <t>Формирование общественного мнения, поддерживающего цели и задачи системы профилактики безнадзорности и правонарушений несовершеннолетних (Закупка товаров, работ и услуг для обеспечения государственных (муниципальных) нужд)</t>
  </si>
  <si>
    <t>Библиотечное, библиографическое и информационное обслуживание пользователей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</si>
  <si>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Библиотечное, библиографическое и информационное обслуживание пользователей (Закупка товаров, работ и услуг для обеспечения государственных (муниципальных) нужд)</t>
  </si>
  <si>
    <t>Библиотечное, библиографическое и информационное обслуживание пользователей (Иные бюджетные ассигнования)</t>
  </si>
  <si>
    <t>Формирование, учет, изучение, обеспечение физического сохранения и безопасности фондов библиотеки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</si>
  <si>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Формирование, учет, изучение, обеспечение физического сохранения и безопасности фондов библиотеки (Закупка товаров, работ и услуг для обеспечения государственных (муниципальных) нужд)</t>
  </si>
  <si>
    <t xml:space="preserve">Средства на повышение заработной платы работникам культуры муниципальных учреждений культуры Южского муниципального района до средней заработной платы по Ивановской области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</si>
  <si>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Дополнительное образование детей в сфере культуры и искусства (Предоставление субсидий бюджетным, автономным учреждениям и иным некоммерческим организациям)</t>
  </si>
  <si>
    <t>Средства на повышение средней заработной платы педагогическим работникам муниципальных организаций дополнительного образования детей Южского муниципального района в сфере культуры и искусства до средней заработной платы учителей по Ивановской области (Предоставление субсидий бюджетным, автономным учреждениям и иным некоммерческим организациям)</t>
  </si>
  <si>
    <t>Формирование библиотечного фонда отделов МКУК "Южская МЦБ" ориентированного на все категории пользователей и динамично развивающиеся запросы читателей, закупка литературы (Закупка товаров, работ и услуг для обеспечения государственных (муниципальных) нужд)</t>
  </si>
  <si>
    <t>Создание модельных библиотек (Закупка товаров, работ и услуг для обеспечения государственных (муниципальных) нужд)</t>
  </si>
  <si>
    <t xml:space="preserve">Укрепление материально-технической базы учреждений культуры Южского муниципального района (Закупка товаров, работ и услуг для обеспечения государственных (муниципальных) нужд) </t>
  </si>
  <si>
    <t>Поддержка развития театрального движения (Предоставление субсидий бюджетным, автономным учреждениям и иным некоммерческим организациям)</t>
  </si>
  <si>
    <t>Обеспечение доступности услуг в сфере культуры для детей - инвалидов (Закупка товаров, работ и услуг для обеспечения государственных (муниципальных) нужд)</t>
  </si>
  <si>
    <t xml:space="preserve">Повышение оперативности реагирования на заявления и сообщения о правонарушении и преступлении за счет сил правопорядка и технических средств контроля за ситуацией в общественных местах (Закупка товаров, работ и услуг для обеспечения государственных (муниципальных) нужд) </t>
  </si>
  <si>
    <t>31 9 00 66130</t>
  </si>
  <si>
    <r>
      <t xml:space="preserve">Организация дополнительного пенсионного обеспечения отдельных категорий граждан (Социальное обеспечение и иные выплаты населению) </t>
    </r>
    <r>
      <rPr>
        <i/>
        <sz val="10"/>
        <color rgb="FF002060"/>
        <rFont val="Times New Roman"/>
        <family val="1"/>
        <charset val="204"/>
      </rPr>
      <t/>
    </r>
  </si>
  <si>
    <t xml:space="preserve">Исполнение судебных актов, оплата судебных издержек по ним  (Иные бюджетные ассигнования) </t>
  </si>
  <si>
    <t>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</si>
  <si>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(Закупка товаров, работ и услуг для обеспечения государственных (муниципальных) нужд) </t>
  </si>
  <si>
    <t xml:space="preserve">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(Предоставление субсидий бюджетным, автономным учреждениям и иным некоммерческим организациям) </t>
  </si>
  <si>
    <t>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(Иные бюджетные ассигнования)</t>
  </si>
  <si>
    <r>
      <t>Создание условий для инклюзивного образования детей дошкольного возраста в образовательных организациях (Предоставление субсидий бюджетным, автономным учреждениям и иным некоммерческим организациям)</t>
    </r>
    <r>
      <rPr>
        <i/>
        <sz val="10"/>
        <color theme="1"/>
        <rFont val="Times New Roman"/>
        <family val="1"/>
        <charset val="204"/>
      </rPr>
      <t xml:space="preserve"> </t>
    </r>
  </si>
  <si>
    <t xml:space="preserve">Содержание дошкольных образовательных организаций в соответствии с нормами пожарной безопасности (Закупка товаров, работ и услуг для обеспечения государственных (муниципальных) нужд) </t>
  </si>
  <si>
    <t>Содержание дошкольных образовательных организаций в соответствии с нормами пожарной безопасности (Предоставление субсидий бюджетным, автономным учреждениям и иным некоммерческим организациям)</t>
  </si>
  <si>
    <t>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</si>
  <si>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(Закупка товаров, работ и услуг для обеспечения государственных (муниципальных) нужд) </t>
  </si>
  <si>
    <t>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(Предоставление субсидий бюджетным, автономным учреждениям и иным некоммерческим организациям)</t>
  </si>
  <si>
    <t xml:space="preserve">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(Иные бюджетные ассигнования) </t>
  </si>
  <si>
    <t>Обеспечение деятельности по организации питания в общеобразовательных организациях (Предоставление субсидий бюджетным, автономным учреждениям и иным некоммерческим организациям)</t>
  </si>
  <si>
    <t>Обеспечение содержания общеобразовательных организаций в соответствии с нормами пожарной безопасности (Закупка товаров, работ и услуг для обеспечения государственных (муниципальных) нужд)</t>
  </si>
  <si>
    <t>Обеспечение содержания общеобразовательных организаций в соответствии с нормами пожарной безопасности (Предоставление субсидий бюджетным, автономным учреждениям и иным некоммерческим организациям)</t>
  </si>
  <si>
    <t>Организация и проведение мероприятий по работе с детьми и молодежью  (Иные бюджетные ассигнования)</t>
  </si>
  <si>
    <t>Организация предоставления дополнительного образования детям (Предоставление субсидий бюджетным, автономным учреждениям и иным некоммерческим организациям)</t>
  </si>
  <si>
    <t>Средства на повышение средней заработной платы педагогическим работникам иных муниципальных организаций дополнительного образования детей Южского муниципального района до средней заработной платы учителей по Ивановской области (Предоставление субсидий бюджетным, автономным учреждениям и иным некоммерческим организациям)</t>
  </si>
  <si>
    <t>Обеспечение доступности услуг в сфере образования для детей - инвалидов (Закупка товаров, работ и услуг для обеспечения государственных (муниципальных) нужд)</t>
  </si>
  <si>
    <t>Обеспечение доступности услуг в сфере физической культуры и спорта в учреждениях образования (Предоставление субсидий бюджетным, автономным учреждениям и иным некоммерческим организациям)</t>
  </si>
  <si>
    <t>Повышение оперативности реагирования на заявления и сообщения о правонарушении и преступлении за счет сил правопорядка и технических средств контроля за ситуацией в общественных местах (Предоставление субсидий бюджетным, автономным учреждениям и иным некоммерческим организациям)</t>
  </si>
  <si>
    <t>Профессиональная переподготовка и повышение квалификации кадров работников учреждений образования, за исключением педагогических работников дошкольных и общеобразовательных организаций (Закупка товаров, работ и услуг для обеспечения государственных (муниципальных) нужд)</t>
  </si>
  <si>
    <t>Профессиональная переподготовка и повышение квалификации кадров работников учреждений образования, за исключением педагогических работников дошкольных и общеобразовательных организаций (Предоставление субсидий бюджетным, автономным учреждениям и иным некоммерческим организациям)</t>
  </si>
  <si>
    <t xml:space="preserve">Организация работы лагеря с дневным пребыванием детей "Подросток" (Закупка товаров, работ и услуг для обеспечения государственных (муниципальных) нужд)  </t>
  </si>
  <si>
    <t xml:space="preserve">Проведение мероприятий с обучающимися образовательных организаций, направленных на развитие одаренности детей. Обеспечение участия в международных, всероссийских, региональных конкурсах, фестивалях, выставках (Закупка товаров, работ и услуг для обеспечения государственных (муниципальных) нужд) </t>
  </si>
  <si>
    <t>Проведение мероприятий с обучающимися образовательных организаций, направленных на развитие одаренности детей. Обеспечение участия в международных, всероссийских, региональных конкурсах, фестивалях, выставках (Предоставление субсидий бюджетным, автономным учреждениям и иным некоммерческим организациям)</t>
  </si>
  <si>
    <t>Организация временного трудоустройства несовершеннолетних граждан в возрасте от 14 до 18 лет в свободное от учебы время (Предоставление субсидий бюджетным, автономным учреждениям и иным некоммерческим организациям)</t>
  </si>
  <si>
    <t>Активизация работы с допризывной молодежью, повышение интереса к военно-прикладным видам спорта (Закупка товаров, работ и услуг для обеспечения государственных (муниципальных) нужд)</t>
  </si>
  <si>
    <t xml:space="preserve">Развитие чувства патриотизма, любви к родному краю, гордости за историческое наследие и настоящее России (Закупка товаров, работ и услуг для обеспечения государственных (муниципальных) нужд) </t>
  </si>
  <si>
    <t>Поддержка талантливой молодежи, участие сборных молодежных команд района в областных, региональных и Российских турнирах, соревнованиях (Закупка товаров, работ и услуг для обеспечения государственных (муниципальных) нужд)</t>
  </si>
  <si>
    <t>Реализация мер по повышению эффективности функционирования и координации деятельности учреждений района, входящих в систему профилактики безнадзорности и правонарушений несовершеннолетних (Закупка товаров, работ и услуг для обеспечения государственных (муниципальных) нужд)</t>
  </si>
  <si>
    <t>Повышение уровня обеспечения системы профилактики безнадзорности и правонарушений несовершеннолетних (Закупка товаров, работ и услуг для обеспечения государственных (муниципальных) нужд)</t>
  </si>
  <si>
    <t>Финансовое обеспечение деятельности структурных подразделений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</si>
  <si>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Финансовое обеспечение деятельности структурных подразделений (Закупка товаров, работ и услуг для обеспечения государственных (муниципальных) нужд) </t>
  </si>
  <si>
    <t xml:space="preserve">Финансовое обеспечение деятельности структурных подразделений (Иные бюджетные ассигнования) </t>
  </si>
  <si>
    <t xml:space="preserve">Организация профилактики детского дорожно-транспортного травматизма  (Закупка товаров, работ и услуг для обеспечения государственных (муниципальных) нужд) </t>
  </si>
  <si>
    <t>Информационное сопровождение социальной интеграции инвалидов и других лиц с ограниченными возможностями (Закупка товаров, работ и услуг для обеспечения государственных (муниципальных) нужд)</t>
  </si>
  <si>
    <t>Устранение социальной разобщенности инвалидов и граждан, не являющихся инвалидами  (Закупка товаров, работ и услуг для обеспечения государственных (муниципальных) нужд)</t>
  </si>
  <si>
    <t xml:space="preserve">Организация проведения кадастровых работ и государственного кадастрового учета земельных участков (Закупка товаров, работ и услуг для обеспечения государственных (муниципальных) нужд) </t>
  </si>
  <si>
    <t xml:space="preserve">Проведение комплексных кадастровых работ  (Закупка товаров, работ и услуг для обеспечения государственных (муниципальных) нужд) </t>
  </si>
  <si>
    <t>Оценка недвижимости, признание прав и регулирование отношений по муниципальной собственности (Закупка товаров, работ и услуг для обеспечения государственных (муниципальных) нужд)</t>
  </si>
  <si>
    <t>Изготовление технических планов и технических паспортов в отношении объектов капитального строительства (Закупка товаров, работ и услуг для обеспечения государственных (муниципальных) нужд)</t>
  </si>
  <si>
    <t>Субсидии муниципальному унитарному предприятию на возмещение затрат по содержанию плотины на р.Пионерка (оз.Вазаль) (Иные бюджетные ассигнования)</t>
  </si>
  <si>
    <t xml:space="preserve">Предоставление субсидий на возмещение недополученных доходов в связи с предоставлением транспортных услуг населению на маршрутах регулярных перевозок между населенными пунктами поселений Южского муниципального района (Иные бюджетные ассигнования) </t>
  </si>
  <si>
    <t xml:space="preserve">Обеспечение улучшения организации дорожного движения  (Закупка товаров, работ и услуг для обеспечения государственных (муниципальных) нужд) </t>
  </si>
  <si>
    <t xml:space="preserve">Содержание и ремонт нецентрализованных источников водоснабжения  (Закупка товаров, работ и услуг для обеспечения государственных (муниципальных) нужд) </t>
  </si>
  <si>
    <t xml:space="preserve">Разработка ПСД "Строительство резервной артскважины в с. Мугреевский"  (Закупка товаров, работ и услуг для обеспечения государственных (муниципальных) нужд) </t>
  </si>
  <si>
    <t xml:space="preserve">Изготовление и монтаж ограждения металлического для артскважины в с. Новоклязьминское около ул. Полевая  (Закупка товаров, работ и услуг для обеспечения государственных (муниципальных) нужд) </t>
  </si>
  <si>
    <t xml:space="preserve">Рекультивация Южской городской свалки (Закупка товаров, работ и услуг для обеспечения государственных (муниципальных) нужд)   </t>
  </si>
  <si>
    <t xml:space="preserve">Предоставление социальных выплат молодым семьям на приобретение (строительство) жилого помещения (Социальное обеспечение и иные выплаты населению) </t>
  </si>
  <si>
    <t xml:space="preserve">Предоставление гражданам субсидий для оплаты первоначального взноса при получении ипотечного жилищного кредита и субсидий на погашение основной суммы долга и уплату процентов по ипотечному жилищному кредиту (в том числе рефинансированному) (Социальное обеспечение и иные выплаты населению) </t>
  </si>
  <si>
    <t>Содержание и обслуживание казны (Закупка товаров, работ и услуг для обеспечения государственных (муниципальных) нужд)</t>
  </si>
  <si>
    <t xml:space="preserve">Содержание и обслуживание казны (Иные бюджетные ассигнования) </t>
  </si>
  <si>
    <t xml:space="preserve">Оплата услуг по заполнению формы федерального статистического наблюдения № 1-жилфонд "Сведения о жилищном фонде" (Закупка товаров, работ и услуг для обеспечения государственных (муниципальных) нужд) </t>
  </si>
  <si>
    <t xml:space="preserve">Снос аварийного жилого дома, расположенного по адресу: г. Южа, ул. Дачная, д. 9 (Закупка товаров, работ и услуг для обеспечения государственных (муниципальных) нужд) </t>
  </si>
  <si>
    <t xml:space="preserve">Перечисление взносов за капитальный ремонт муниципальных жилых помещений (Закупка товаров, работ и услуг для обеспечения государственных (муниципальных) нужд) </t>
  </si>
  <si>
    <t>01 1 01 80170</t>
  </si>
  <si>
    <t>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 включая расходы на оплату труда, приобретение учебников и учебных пособий, средств обучения, игр и игрушек (за исключением расходов на содержание зданий и оплату коммунальных услуг)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</si>
  <si>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 включая расходы на оплату труда, приобретение учебников и учебных пособий, средств обучения, игр и игрушек (за исключением расходов на содержание зданий и оплату коммунальных услуг) (Закупка товаров, работ и услуг для обеспечения государственных (муниципальных) нужд)</t>
  </si>
  <si>
    <t xml:space="preserve">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 включая расходы на оплату труда, приобретение учебников и учебных пособий, средств обучения, игр и игрушек (за исключением расходов на содержание зданий и оплату коммунальных услуг) (Предоставление субсидий бюджетным, автономным учреждениям и иным некоммерческим организациям) </t>
  </si>
  <si>
    <t>Осуществление переданных органам местного самоуправления государственных полномочий Ивановской области по присмотру и уходу за детьми-сиротами и детьми, оставшимися без попечения родителей, детьми-инвалидами в муниципальных дошкольных образовательных организациях и детьми, нуждающимися в длительном лечении, в муниципальных дошкольных образовательных организациях, осуществляющих оздоровление (Закупка товаров, работ и услуг для обеспечения государственных (муниципальных) нужд)</t>
  </si>
  <si>
    <t>Осуществление переданных органам местного самоуправления государственных полномочий Ивановской области по присмотру и уходу за детьми-сиротами и детьми, оставшимися без попечения родителей, детьми-инвалидами в муниципальных дошкольных образовательных организациях и детьми, нуждающимися в длительном лечении, в муниципальных дошкольных образовательных организациях, осуществляющих оздоровление (Предоставление субсидий бюджетным, автономным учреждениям и иным некоммерческим организациям)</t>
  </si>
  <si>
    <t>01 1 03 80100</t>
  </si>
  <si>
    <t>Осуществление переданных органам местного самоуправления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 реализующих образовательную программу дошкольного образования (Социальное обеспечение и иные выплаты населению)</t>
  </si>
  <si>
    <t>01 1 03 80110</t>
  </si>
  <si>
    <t>01 2 01 80150</t>
  </si>
  <si>
    <t xml:space="preserve">Софинансирование расходов по организации отдыха детей в каникулярное время в части организации двухразового питания в лагерях дневного пребывания (Закупка товаров, работ и услуг для обеспечения государственных (муниципальных) нужд) </t>
  </si>
  <si>
    <t xml:space="preserve">Софинансирование расходов по организации отдыха детей в каникулярное время в части организации двухразового питания в лагерях дневного пребывания (Предоставление субсидий бюджетным, автономным учреждениям и иным некоммерческим организациям) </t>
  </si>
  <si>
    <t>01 4 01 80190</t>
  </si>
  <si>
    <t>Осуществление переданных государственных полномочий по организации двухразового питания в лагерях дневного пребывания детей-сирот и детей, находящихся в трудной жизненной ситуации (Закупка товаров, работ и услуг для обеспечения государственных (муниципальных) нужд)</t>
  </si>
  <si>
    <t>01 4 02 80200</t>
  </si>
  <si>
    <t>08 1 04 80350</t>
  </si>
  <si>
    <t>Осуществление отдельных государственных полномочий в сфере административных правонарушений (Закупка товаров, работ и услуг для обеспечения государственных (муниципальных) нужд)</t>
  </si>
  <si>
    <t>08 1 04 80360</t>
  </si>
  <si>
    <t xml:space="preserve">Осуществление полномочий по созданию и организации деятельности комиссий по делам несовершеннолетних и защите их прав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</si>
  <si>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Осуществление полномочий по созданию и организации деятельности комиссий по делам несовершеннолетних и защите их прав (Закупка товаров, работ и услуг для обеспечения государственных (муниципальных) нужд)</t>
  </si>
  <si>
    <t>Реализация комплекса мер, направленных на предупреждение распространения экстремизма, устранения межнационального и межконфессионального несогласия (Закупка товаров, работ и услуг для обеспечения государственных (муниципальных) нужд)</t>
  </si>
  <si>
    <r>
      <t>Обеспечение деятельности муниципального бюджетного учреждения "Южский многофункциональный центр по предоставлению государственных и муниципальных услуг "Мои документы"" (Предоставление субсидий бюджетным, автономным учреждениям и иным некоммерческим организациям)</t>
    </r>
    <r>
      <rPr>
        <i/>
        <sz val="10"/>
        <color theme="1"/>
        <rFont val="Times New Roman"/>
        <family val="1"/>
        <charset val="204"/>
      </rPr>
      <t xml:space="preserve"> </t>
    </r>
  </si>
  <si>
    <t>02 Д 07 21750</t>
  </si>
  <si>
    <t>31 9 00 80370</t>
  </si>
  <si>
    <t>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 их лечению, защите населения от болезней, общих для человека и животных, в части организации проведения мероприятий по отлову и содержанию безнадзорных животных (Закупка товаров, работ и услуг для обеспечения государственных (муниципальных) нужд)</t>
  </si>
  <si>
    <t>Строительство многофункциональной спортивной площадки (Закупка товаров, работ и услуг для обеспечения государственных (муниципальных) нужд)</t>
  </si>
  <si>
    <r>
      <t xml:space="preserve">Проведение спортивно-оздоровительных и спортивно-массовых мероприятий </t>
    </r>
    <r>
      <rPr>
        <sz val="14"/>
        <rFont val="Times New Roman"/>
        <family val="1"/>
        <charset val="204"/>
      </rPr>
      <t>среди населения района</t>
    </r>
    <r>
      <rPr>
        <sz val="14"/>
        <color theme="1"/>
        <rFont val="Times New Roman"/>
        <family val="1"/>
        <charset val="204"/>
      </rPr>
      <t xml:space="preserve"> (Закупка товаров, работ и услуг для обеспечения государственных (муниципальных) нужд)</t>
    </r>
  </si>
  <si>
    <t xml:space="preserve">Подготовка проектов внесения изменений в Правила землепользования и застройки сельских поселений Южского муниципального района (Закупка товаров, работ и услуг для обеспечения государственных (муниципальных) нужд) </t>
  </si>
  <si>
    <r>
      <t xml:space="preserve">Подготовка проектов внесения изменений в генеральные планы сельских поселений Южского муниципального района (Закупка товаров, работ и услуг для обеспечения государственных (муниципальных) нужд) </t>
    </r>
    <r>
      <rPr>
        <i/>
        <sz val="14"/>
        <rFont val="Times New Roman"/>
        <family val="1"/>
        <charset val="204"/>
      </rPr>
      <t xml:space="preserve"> </t>
    </r>
  </si>
  <si>
    <t>04 4 02 21760</t>
  </si>
  <si>
    <t>05 3 01 21770</t>
  </si>
  <si>
    <t>Обслуживание контрольных устройств для непрерывной регистрации пройденного пути и скорости движения, времени работы и отдыха водителей (тахографами), аппаратуры спутниковой навигации ГЛОНАСС (Предоставление субсидий бюджетным, автономным учреждениям и иным некоммерческим организациям)</t>
  </si>
  <si>
    <t xml:space="preserve">Обслуживание контрольных устройств для непрерывной регистрации пройденного пути и скорости движения, времени работы и отдыха водителей (тахографами), аппаратуры спутниковой навигации ГЛОНАСС (Закупка товаров, работ и услуг для обеспечения государственных (муниципальных) нужд)  </t>
  </si>
  <si>
    <t>Предоставление за счет средств бюджета Южского муниципального района субсидий на оказание финансовой поддержки социально-ориентированным некоммерческим организациям, не являющимся государственными (муниципальными) учреждениями (Предоставление субсидий бюджетным, автономным учреждениям и иным некоммерческим организациям)</t>
  </si>
  <si>
    <t xml:space="preserve">Проведение муниципальных творческих конкурсов. Обеспечение участия в международных, всероссийских, региональных конкурсах, фестивалях, выставках (Предоставление субсидий бюджетным, автономным учреждениям и иным некоммерческим организациям)  </t>
  </si>
  <si>
    <t xml:space="preserve">Организация и проведение мероприятий среди молодежи (Иные бюджетные ассигнования) </t>
  </si>
  <si>
    <t xml:space="preserve">Обеспечение дорожной деятельности в Южском муниципальном районе  (Закупка товаров, работ и услуг для обеспечения государственных (муниципальных) нужд) </t>
  </si>
  <si>
    <t xml:space="preserve">Капитальный ремонт и ремонт автомобильных дорог общего пользования местного значения в сельских поселениях (Закупка товаров, работ и услуг для обеспечения государственных (муниципальных) нужд) </t>
  </si>
  <si>
    <t xml:space="preserve">Капитальный ремонт и ремонт автомобильных дорог общего пользования местного значения Южского муниципального района (Закупка товаров, работ и услуг для обеспечения государственных (муниципальных) нужд)  </t>
  </si>
  <si>
    <t>02 1 03 21780</t>
  </si>
  <si>
    <t>02 1 03 21790</t>
  </si>
  <si>
    <t>02 1 03 21800</t>
  </si>
  <si>
    <t>02 1 03 21810</t>
  </si>
  <si>
    <t>02 И 01 21820</t>
  </si>
  <si>
    <t>Проведение спортивно-оздоровительных и спортивно-массовых мероприятий среди детей и подростков (Предоставление субсидий бюджетным, автономным учреждениям и иным некоммерческим организациям)</t>
  </si>
  <si>
    <t>Обеспечение функционирования Совета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</si>
  <si>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r>
      <t xml:space="preserve">от </t>
    </r>
    <r>
      <rPr>
        <u/>
        <sz val="14"/>
        <rFont val="Times New Roman"/>
        <family val="1"/>
        <charset val="204"/>
      </rPr>
      <t>26.12.2016</t>
    </r>
    <r>
      <rPr>
        <sz val="14"/>
        <rFont val="Times New Roman"/>
        <family val="1"/>
        <charset val="204"/>
      </rPr>
      <t xml:space="preserve"> № </t>
    </r>
    <r>
      <rPr>
        <u/>
        <sz val="14"/>
        <rFont val="Times New Roman"/>
        <family val="1"/>
        <charset val="204"/>
      </rPr>
      <t>105</t>
    </r>
  </si>
  <si>
    <t>02 1 03 10030</t>
  </si>
  <si>
    <t>500</t>
  </si>
  <si>
    <t>02 1 03 10040</t>
  </si>
  <si>
    <t>02 Д 03 10010</t>
  </si>
  <si>
    <t>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</si>
  <si>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(Закупка товаров, работ и услуг для обеспечения государственных (муниципальных) нужд)</t>
  </si>
  <si>
    <t xml:space="preserve">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(Предоставление субсидий бюджетным, автономным учреждениям и иным некоммерческим организациям) </t>
  </si>
  <si>
    <t>Организация питания обучающихся из многодетных семей в муниципальных общеобразовательных организациях Южского муниципального района (Предоставление субсидий бюджетным, автономным учреждениям и иным некоммерческим организациям)</t>
  </si>
  <si>
    <t xml:space="preserve">Организация питания обучающихся из многодетных семей в муниципальных общеобразовательных организациях Южского муниципального района (Закупка товаров, работ и услуг для обеспечения государственных (муниципальных) нужд) </t>
  </si>
  <si>
    <t>01 2 02 21650</t>
  </si>
  <si>
    <t xml:space="preserve">Иные межбюджетные трансферты из бюджета Южского муниципального района бюджетам сельских поселений на исполнение передаваемых полномочий по содержанию автомобильных дорог и улиц в населенных пунктах сельского поселения (Межбюджетные трансферты) </t>
  </si>
  <si>
    <t xml:space="preserve">Иные межбюджетные трансферты из бюджета Южского муниципального района бюджетам сельских поселений на исполнение передаваемых полномочий по содержанию автомобильных дорог Южского муниципального района (Межбюджетные трансферты) </t>
  </si>
  <si>
    <r>
      <t xml:space="preserve">Обеспечение дорожной деятельности в сельских поселениях Южского муниципального района  (Закупка товаров, работ и услуг для обеспечения государственных (муниципальных) нужд) </t>
    </r>
    <r>
      <rPr>
        <i/>
        <sz val="10"/>
        <color rgb="FF002060"/>
        <rFont val="Times New Roman"/>
        <family val="1"/>
        <charset val="204"/>
      </rPr>
      <t xml:space="preserve">  </t>
    </r>
  </si>
  <si>
    <t xml:space="preserve">Иные межбюджетные трансферты из бюджета Южского муниципального района бюджетам сельских поселений на исполнение передаваемых полномочий по организации в границах поселений водоснабжения населения (Межбюджетные трансферты) </t>
  </si>
  <si>
    <t xml:space="preserve">Разработка ПСД по объекту "Распределительный газопровод д. Глушицы, д. Пустынь, с. Новоклязьминское Новоклязьминского сельского поселения"  (Закупка товаров, работ и услуг для обеспечения государственных (муниципальных) нужд) </t>
  </si>
  <si>
    <t xml:space="preserve">Разработка ПСД по объекту "Распределительный газопровод с. Хотимль, д. Емельяново, д. Домнино, д. Травино, д. Кишариха Хотимльского сельского поселения"  (Закупка товаров, работ и услуг для обеспечения государственных (муниципальных) нужд) </t>
  </si>
  <si>
    <t>Участие в организации деятельности по сбору (в том числе раздельному сбору) и транспортированию твердых коммунальных отходов  (Закупка товаров, работ и услуг для обеспечения государственных (муниципальных) нужд)</t>
  </si>
  <si>
    <t>Организация ритуальных услуг и содержание мест захоронения (Закупка товаров, работ и услуг для обеспечения государственных (муниципальных) нужд)</t>
  </si>
  <si>
    <t xml:space="preserve">Расходы по организации отдыха детей в каникулярное время в части организации двухразового питания в лагерях дневного пребывания (Предоставление субсидий бюджетным, автономным учреждениям и иным некоммерческим организациям) </t>
  </si>
  <si>
    <t>31 9 00 21830</t>
  </si>
  <si>
    <t>Возмещение расходов, понесенных Департаментом дорожного хозяйства и транспорта Ивановской области, связанных с эксплуатацией и содержанием имущества Ивановской области, переданных по договору безвозмездного пользования имуществом Ивановской области № 11-11/89 от 01.11.2016г. (Иные бюджетные ассигнования)</t>
  </si>
  <si>
    <t>30 9 00 10230</t>
  </si>
  <si>
    <t xml:space="preserve">Обеспечение функционирования деятельности по передаваемой части полномочий органов местного самоуправления поселения органам местного самоуправления муниципального района по осуществлению внешнего муниципального финансового контроля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</si>
  <si>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31 9 00 10050</t>
  </si>
  <si>
    <r>
      <t xml:space="preserve">Иные межбюджетные трансферты из бюджета Южского муниципального района бюджетам сельских поселений на исполнение части полномочий по решению вопросов местного значения, предусмотренных пунктами 4, 6, 22, 26, 31, 33.1, 33.2, 38 части 1 статьи 14 Федерального закона от 06.10.2003 № 131-ФЗ «Об общих принципах организации местного самоуправления в Российской Федерации» (Межбюджетные трансферты)  </t>
    </r>
    <r>
      <rPr>
        <i/>
        <sz val="10"/>
        <color rgb="FF002060"/>
        <rFont val="Times New Roman"/>
        <family val="1"/>
        <charset val="204"/>
      </rPr>
      <t/>
    </r>
  </si>
  <si>
    <t>"</t>
  </si>
  <si>
    <t>к Решению Совета Южского</t>
  </si>
  <si>
    <t>"О внесении изменений и дополнений</t>
  </si>
  <si>
    <t>в Решение Совета Южского</t>
  </si>
  <si>
    <t xml:space="preserve">от 26.12.2016 № 105 "О бюджете </t>
  </si>
  <si>
    <t>Южского муниципального района</t>
  </si>
  <si>
    <t>"Приложение № 8</t>
  </si>
  <si>
    <t xml:space="preserve">Организация лодочной переправы на период весеннего половодья в 2017 году в сельских поселениях Южского муниципального района  (Закупка товаров, работ и услуг для обеспечения государственных (муниципальных) нужд) </t>
  </si>
  <si>
    <t xml:space="preserve">Мероприятия по предупреждению и устранению последствий весеннего половодья в 2017 году в сельских поселениях Южского муниципального района  (Закупка товаров, работ и услуг для обеспечения государственных (муниципальных) нужд) </t>
  </si>
  <si>
    <t>03 2 02 81430</t>
  </si>
  <si>
    <t>Софинансирование расходов,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t>
  </si>
  <si>
    <t>03 2 02 S1430</t>
  </si>
  <si>
    <t>Расходы на поэтапное доведение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t>
  </si>
  <si>
    <t>03 1 02 80340</t>
  </si>
  <si>
    <t xml:space="preserve">Софинансирование расходов,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</si>
  <si>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31 9 00 81980</t>
  </si>
  <si>
    <t>31 9 00 S1980</t>
  </si>
  <si>
    <t>Укрепление материально-технической базы муниципальных учреждений культуры Ивановской области  (Закупка товаров, работ и услуг для обеспечения государственных (муниципальных) нужд)</t>
  </si>
  <si>
    <t>Расходы на укрепление материально-технической базы муниципальных учреждений культуры Ивановской области  (Закупка товаров, работ и услуг для обеспечения государственных (муниципальных) нужд)</t>
  </si>
  <si>
    <t>31 9 00 81950</t>
  </si>
  <si>
    <t>31 9 00 S1950</t>
  </si>
  <si>
    <t>Укрепление материально-технической базы муниципальных образовательных организаций Ивановской области  (Предоставление субсидий бюджетным, автономным учреждениям и иным некоммерческим организациям)</t>
  </si>
  <si>
    <t>Расходы на укрепление материально-технической базы муниципальных образовательных организаций Ивановской области  (Предоставление субсидий бюджетным, автономным учреждениям и иным некоммерческим организациям)</t>
  </si>
  <si>
    <t>31 9 00 82400</t>
  </si>
  <si>
    <t>Осуществление отдельных государственных полномочий Ивановской области по организации проведения на территории Ивановской области мероприятий по предупреждению и ликвидации болезней животных, их лечению, защите населения от болезней, общих для человека и животных, в части организации проведения мероприятий по содержанию сибиреязвенных скотомогильников  (Закупка товаров, работ и услуг для обеспечения государственных (муниципальных) нужд)</t>
  </si>
  <si>
    <t>02 Ж 01 21840</t>
  </si>
  <si>
    <t>02 Ж 01 21850</t>
  </si>
  <si>
    <t>12 1 01 R0200</t>
  </si>
  <si>
    <t>01 2 03 21860</t>
  </si>
  <si>
    <t xml:space="preserve">Разработка проектно-сметной документации на переоборудование помещений муниципального казённого дошкольного образовательного учреждения Мугреевский детский сад для размещения муниципального казённого общеобразовательного учреждения средняя общеобразовательная школа с. Мугреевский (Закупка товаров, работ и услуг для обеспечения государственных (муниципальных) нужд) </t>
  </si>
  <si>
    <t>Приложение № 3</t>
  </si>
  <si>
    <t xml:space="preserve">Софинансирование расходов по обеспечению функционирования многофункциональных центров предоставления государственных и муниципальных услуг (Предоставление субсидий бюджетным, автономным учреждениям и иным некоммерческим организациям) </t>
  </si>
  <si>
    <t xml:space="preserve">Расходы по обеспечению функционирования многофункциональных центров предоставления государственных и муниципальных услуг (Предоставление субсидий бюджетным, автономным учреждениям и иным некоммерческим организациям) </t>
  </si>
  <si>
    <t>08 2 01 82910</t>
  </si>
  <si>
    <t>08 2 01 S2910</t>
  </si>
  <si>
    <t xml:space="preserve">Предоставление субсидий гражданам на оплату первоначального взноса при получении ипотечного жилищного кредита или на погашение основной суммы долга на уплату процентов по ипотечному жилищному кредиту (в том числе рефинансированному) (Социальное обеспечение и иные выплаты населению) </t>
  </si>
  <si>
    <t xml:space="preserve">12 2 01 80280 </t>
  </si>
  <si>
    <r>
      <t xml:space="preserve">Проведение спортивно-оздоровительных и спортивно-массовых мероприятий </t>
    </r>
    <r>
      <rPr>
        <sz val="14"/>
        <rFont val="Times New Roman"/>
        <family val="1"/>
        <charset val="204"/>
      </rPr>
      <t>среди населения района</t>
    </r>
    <r>
      <rPr>
        <sz val="14"/>
        <color theme="1"/>
        <rFont val="Times New Roman"/>
        <family val="1"/>
        <charset val="204"/>
      </rPr>
      <t xml:space="preserve"> (Иные бюджетные ассигнования) </t>
    </r>
  </si>
  <si>
    <t>07 6 01 21870</t>
  </si>
  <si>
    <t>07 6 01 21880</t>
  </si>
  <si>
    <t>Проведение ремонта жилых помещений, в которых проживают инвалиды и ветераны Великой Отечественной войны, не имеющие оснований для обеспечения жильем (Социальное обеспечение и иные выплаты населению)</t>
  </si>
  <si>
    <t>Проведение замены (приобретения) бытового и сантехнического оборудования в жилых помещениях, занимаемых инвалидами и ветеранами Великой Отечественной войны (Социальное обеспечение и иные выплаты населению)</t>
  </si>
  <si>
    <t>03 Д 01 21890</t>
  </si>
  <si>
    <t>03 Д 01 21900</t>
  </si>
  <si>
    <t xml:space="preserve">Торжественное мероприятие, посвященное 72-годовщине Великой Отечественной войны  (Закупка товаров, работ и услуг для обеспечения государственных (муниципальных) нужд) </t>
  </si>
  <si>
    <t xml:space="preserve">Праздничное мероприятие, приуроченное ко Дню пожилого человека (Закупка товаров, работ и услуг для обеспечения государственных (муниципальных) нужд) </t>
  </si>
  <si>
    <t>от 26.04.2017 № 44  
от ______________ № ____</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</si>
</sst>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8" x14ac:knownFonts="1">
    <font>
      <sz val="11"/>
      <color theme="1"/>
      <name val="Calibri"/>
      <family val="2"/>
      <charset val="204"/>
      <scheme val="minor"/>
    </font>
    <font>
      <sz val="14"/>
      <name val="Times New Roman"/>
      <family val="1"/>
      <charset val="204"/>
    </font>
    <font>
      <b/>
      <sz val="14"/>
      <name val="Times New Roman"/>
      <family val="1"/>
      <charset val="204"/>
    </font>
    <font>
      <u/>
      <sz val="14"/>
      <name val="Times New Roman"/>
      <family val="1"/>
      <charset val="204"/>
    </font>
    <font>
      <i/>
      <sz val="10"/>
      <color rgb="FF002060"/>
      <name val="Times New Roman"/>
      <family val="1"/>
      <charset val="204"/>
    </font>
    <font>
      <sz val="14"/>
      <color theme="1"/>
      <name val="Times New Roman"/>
      <family val="1"/>
      <charset val="204"/>
    </font>
    <font>
      <i/>
      <sz val="10"/>
      <color theme="1"/>
      <name val="Times New Roman"/>
      <family val="1"/>
      <charset val="204"/>
    </font>
    <font>
      <i/>
      <sz val="14"/>
      <name val="Times New Roman"/>
      <family val="1"/>
      <charset val="204"/>
    </font>
  </fonts>
  <fills count="5">
    <fill>
      <patternFill patternType="none"/>
    </fill>
    <fill>
      <patternFill patternType="gray125"/>
    </fill>
    <fill>
      <patternFill patternType="solid">
        <fgColor theme="2" tint="-9.9978637043366805E-2"/>
        <bgColor indexed="64"/>
      </patternFill>
    </fill>
    <fill>
      <patternFill patternType="solid">
        <fgColor rgb="FFFFFFFF"/>
      </patternFill>
    </fill>
    <fill>
      <patternFill patternType="solid">
        <fgColor theme="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1">
    <xf numFmtId="0" fontId="0" fillId="0" borderId="0"/>
  </cellStyleXfs>
  <cellXfs count="64">
    <xf numFmtId="0" fontId="0" fillId="0" borderId="0" xfId="0"/>
    <xf numFmtId="2" fontId="1" fillId="0" borderId="1" xfId="0" applyNumberFormat="1" applyFont="1" applyBorder="1" applyAlignment="1">
      <alignment horizontal="justify" vertical="top" wrapText="1"/>
    </xf>
    <xf numFmtId="0" fontId="1" fillId="0" borderId="0" xfId="0" applyFont="1"/>
    <xf numFmtId="49" fontId="1" fillId="0" borderId="0" xfId="0" applyNumberFormat="1" applyFont="1" applyAlignment="1">
      <alignment horizontal="center" vertical="center"/>
    </xf>
    <xf numFmtId="0" fontId="1" fillId="0" borderId="0" xfId="0" applyFont="1" applyAlignment="1">
      <alignment horizontal="center"/>
    </xf>
    <xf numFmtId="49" fontId="2" fillId="2" borderId="1" xfId="0" applyNumberFormat="1" applyFont="1" applyFill="1" applyBorder="1" applyAlignment="1">
      <alignment horizontal="center" vertical="center" wrapText="1"/>
    </xf>
    <xf numFmtId="49" fontId="1" fillId="0" borderId="1" xfId="0" applyNumberFormat="1" applyFont="1" applyBorder="1" applyAlignment="1">
      <alignment horizontal="justify" vertical="top" wrapText="1"/>
    </xf>
    <xf numFmtId="0" fontId="2" fillId="0" borderId="0" xfId="0" applyFont="1"/>
    <xf numFmtId="49" fontId="2" fillId="2" borderId="1" xfId="0" applyNumberFormat="1" applyFont="1" applyFill="1" applyBorder="1" applyAlignment="1">
      <alignment horizontal="center" vertical="center"/>
    </xf>
    <xf numFmtId="0" fontId="1" fillId="0" borderId="0" xfId="0" applyFont="1" applyAlignment="1">
      <alignment vertical="center"/>
    </xf>
    <xf numFmtId="164" fontId="2" fillId="0" borderId="0" xfId="0" applyNumberFormat="1" applyFont="1"/>
    <xf numFmtId="49" fontId="2" fillId="0" borderId="0" xfId="0" applyNumberFormat="1" applyFont="1" applyFill="1" applyBorder="1" applyAlignment="1">
      <alignment horizontal="justify" vertical="top" wrapText="1"/>
    </xf>
    <xf numFmtId="0" fontId="2" fillId="0" borderId="0" xfId="0" applyFont="1" applyFill="1" applyBorder="1"/>
    <xf numFmtId="49" fontId="2" fillId="2" borderId="1" xfId="0" applyNumberFormat="1" applyFont="1" applyFill="1" applyBorder="1" applyAlignment="1">
      <alignment horizontal="justify" vertical="center" wrapText="1"/>
    </xf>
    <xf numFmtId="0" fontId="2" fillId="0" borderId="0" xfId="0" applyFont="1" applyAlignment="1">
      <alignment vertical="center"/>
    </xf>
    <xf numFmtId="2" fontId="1" fillId="0" borderId="1" xfId="0" applyNumberFormat="1" applyFont="1" applyBorder="1" applyAlignment="1">
      <alignment horizontal="center" vertical="center" wrapText="1"/>
    </xf>
    <xf numFmtId="0" fontId="1" fillId="0" borderId="0" xfId="0" applyFont="1" applyAlignment="1"/>
    <xf numFmtId="4" fontId="2" fillId="2" borderId="1" xfId="0" applyNumberFormat="1" applyFont="1" applyFill="1" applyBorder="1" applyAlignment="1">
      <alignment horizontal="center" vertical="center"/>
    </xf>
    <xf numFmtId="4" fontId="1" fillId="0" borderId="1" xfId="0" applyNumberFormat="1" applyFont="1" applyFill="1" applyBorder="1" applyAlignment="1">
      <alignment horizontal="center" vertical="center"/>
    </xf>
    <xf numFmtId="4" fontId="1" fillId="0" borderId="1" xfId="0" applyNumberFormat="1" applyFont="1" applyBorder="1" applyAlignment="1">
      <alignment horizontal="center" vertical="center" wrapText="1"/>
    </xf>
    <xf numFmtId="4" fontId="1" fillId="0" borderId="1" xfId="0" applyNumberFormat="1" applyFont="1" applyBorder="1" applyAlignment="1">
      <alignment horizontal="center" vertical="center"/>
    </xf>
    <xf numFmtId="164" fontId="1" fillId="0" borderId="0" xfId="0" applyNumberFormat="1" applyFont="1" applyAlignment="1">
      <alignment horizontal="center"/>
    </xf>
    <xf numFmtId="4" fontId="1" fillId="0" borderId="0" xfId="0" applyNumberFormat="1" applyFont="1"/>
    <xf numFmtId="0" fontId="1" fillId="0" borderId="0" xfId="0" applyFont="1" applyAlignment="1">
      <alignment wrapText="1"/>
    </xf>
    <xf numFmtId="49" fontId="1" fillId="3" borderId="1" xfId="0" applyNumberFormat="1" applyFont="1" applyFill="1" applyBorder="1" applyAlignment="1">
      <alignment horizontal="center" vertical="center" wrapText="1"/>
    </xf>
    <xf numFmtId="4" fontId="1" fillId="0" borderId="0" xfId="0" applyNumberFormat="1" applyFont="1" applyAlignment="1">
      <alignment horizontal="center"/>
    </xf>
    <xf numFmtId="49" fontId="1" fillId="4" borderId="1" xfId="0" applyNumberFormat="1" applyFont="1" applyFill="1" applyBorder="1" applyAlignment="1">
      <alignment horizontal="center" vertical="center" wrapText="1"/>
    </xf>
    <xf numFmtId="4" fontId="1" fillId="0" borderId="0" xfId="0" applyNumberFormat="1" applyFont="1" applyAlignment="1">
      <alignment vertical="center"/>
    </xf>
    <xf numFmtId="0" fontId="2" fillId="2" borderId="1" xfId="0" applyFont="1" applyFill="1" applyBorder="1" applyAlignment="1">
      <alignment vertical="center"/>
    </xf>
    <xf numFmtId="4" fontId="1" fillId="4" borderId="1" xfId="0" applyNumberFormat="1" applyFont="1" applyFill="1" applyBorder="1" applyAlignment="1">
      <alignment horizontal="center" vertical="center" wrapText="1"/>
    </xf>
    <xf numFmtId="0" fontId="1" fillId="0" borderId="1" xfId="0" applyFont="1" applyBorder="1" applyAlignment="1">
      <alignment horizontal="center" vertical="center"/>
    </xf>
    <xf numFmtId="49" fontId="1" fillId="4" borderId="1" xfId="0" applyNumberFormat="1" applyFont="1" applyFill="1" applyBorder="1" applyAlignment="1">
      <alignment horizontal="center" vertical="center"/>
    </xf>
    <xf numFmtId="4" fontId="2" fillId="0" borderId="0" xfId="0" applyNumberFormat="1" applyFont="1" applyAlignment="1">
      <alignment horizontal="center"/>
    </xf>
    <xf numFmtId="2" fontId="2" fillId="2" borderId="1" xfId="0" applyNumberFormat="1" applyFont="1" applyFill="1" applyBorder="1" applyAlignment="1">
      <alignment horizontal="justify" vertical="center" wrapText="1"/>
    </xf>
    <xf numFmtId="0" fontId="1" fillId="4" borderId="1" xfId="0" applyFont="1" applyFill="1" applyBorder="1" applyAlignment="1">
      <alignment horizontal="center" vertical="center"/>
    </xf>
    <xf numFmtId="4" fontId="1" fillId="4" borderId="1" xfId="0" applyNumberFormat="1" applyFont="1" applyFill="1" applyBorder="1" applyAlignment="1">
      <alignment horizontal="center" vertical="center"/>
    </xf>
    <xf numFmtId="0" fontId="5" fillId="0" borderId="1" xfId="0" applyFont="1" applyFill="1" applyBorder="1" applyAlignment="1">
      <alignment horizontal="justify" vertical="top"/>
    </xf>
    <xf numFmtId="0" fontId="5" fillId="0" borderId="1" xfId="0" applyFont="1" applyBorder="1" applyAlignment="1">
      <alignment horizontal="justify" vertical="top" wrapText="1"/>
    </xf>
    <xf numFmtId="2" fontId="5" fillId="0" borderId="1" xfId="0" applyNumberFormat="1" applyFont="1" applyFill="1" applyBorder="1" applyAlignment="1">
      <alignment horizontal="justify" vertical="top" wrapText="1"/>
    </xf>
    <xf numFmtId="0" fontId="5" fillId="0" borderId="1" xfId="0" applyFont="1" applyFill="1" applyBorder="1" applyAlignment="1">
      <alignment horizontal="justify" vertical="top" wrapText="1"/>
    </xf>
    <xf numFmtId="0" fontId="5" fillId="0" borderId="1" xfId="0" applyFont="1" applyBorder="1" applyAlignment="1">
      <alignment horizontal="justify" vertical="top"/>
    </xf>
    <xf numFmtId="0" fontId="5" fillId="4" borderId="1" xfId="0" applyFont="1" applyFill="1" applyBorder="1" applyAlignment="1">
      <alignment horizontal="justify" vertical="top"/>
    </xf>
    <xf numFmtId="0" fontId="1" fillId="4" borderId="1" xfId="0" applyFont="1" applyFill="1" applyBorder="1" applyAlignment="1">
      <alignment horizontal="justify" vertical="top"/>
    </xf>
    <xf numFmtId="0" fontId="5" fillId="4" borderId="1" xfId="0" applyFont="1" applyFill="1" applyBorder="1" applyAlignment="1">
      <alignment horizontal="justify" vertical="top" wrapText="1"/>
    </xf>
    <xf numFmtId="0" fontId="1" fillId="0" borderId="1" xfId="0" applyFont="1" applyBorder="1" applyAlignment="1">
      <alignment horizontal="justify" vertical="top" wrapText="1"/>
    </xf>
    <xf numFmtId="0" fontId="1" fillId="4" borderId="0" xfId="0" applyFont="1" applyFill="1"/>
    <xf numFmtId="0" fontId="5" fillId="4" borderId="1" xfId="0" applyFont="1" applyFill="1" applyBorder="1" applyAlignment="1">
      <alignment horizontal="center" vertical="center"/>
    </xf>
    <xf numFmtId="49" fontId="1" fillId="0" borderId="1" xfId="0" applyNumberFormat="1" applyFont="1" applyBorder="1" applyAlignment="1">
      <alignment horizontal="center" vertical="center"/>
    </xf>
    <xf numFmtId="49" fontId="1" fillId="0" borderId="1" xfId="0" applyNumberFormat="1" applyFont="1" applyBorder="1" applyAlignment="1">
      <alignment horizontal="center" vertical="top" wrapText="1"/>
    </xf>
    <xf numFmtId="49" fontId="1" fillId="0" borderId="1" xfId="0" applyNumberFormat="1" applyFont="1" applyBorder="1" applyAlignment="1">
      <alignment horizontal="center" vertical="center" wrapText="1"/>
    </xf>
    <xf numFmtId="49" fontId="1" fillId="0" borderId="1" xfId="0" applyNumberFormat="1" applyFont="1" applyBorder="1" applyAlignment="1">
      <alignment horizontal="center" vertical="center" wrapText="1"/>
    </xf>
    <xf numFmtId="164" fontId="2" fillId="0" borderId="0" xfId="0" applyNumberFormat="1" applyFont="1" applyFill="1" applyBorder="1" applyAlignment="1">
      <alignment horizontal="right" vertical="center"/>
    </xf>
    <xf numFmtId="2" fontId="5" fillId="4" borderId="1" xfId="0" applyNumberFormat="1" applyFont="1" applyFill="1" applyBorder="1" applyAlignment="1">
      <alignment horizontal="justify" vertical="top" wrapText="1"/>
    </xf>
    <xf numFmtId="49" fontId="1" fillId="0" borderId="1" xfId="0" applyNumberFormat="1" applyFont="1" applyBorder="1" applyAlignment="1">
      <alignment horizontal="center" vertical="center" wrapText="1"/>
    </xf>
    <xf numFmtId="0" fontId="5" fillId="4" borderId="0" xfId="0" applyFont="1" applyFill="1" applyAlignment="1">
      <alignment horizontal="justify" vertical="top" wrapText="1"/>
    </xf>
    <xf numFmtId="49" fontId="1" fillId="0" borderId="0" xfId="0" applyNumberFormat="1" applyFont="1" applyAlignment="1">
      <alignment horizontal="right" vertical="center"/>
    </xf>
    <xf numFmtId="0" fontId="1" fillId="0" borderId="0" xfId="0" applyFont="1" applyAlignment="1">
      <alignment horizontal="right"/>
    </xf>
    <xf numFmtId="49" fontId="1" fillId="0" borderId="1" xfId="0" applyNumberFormat="1" applyFont="1" applyBorder="1" applyAlignment="1">
      <alignment horizontal="center" vertical="center"/>
    </xf>
    <xf numFmtId="49" fontId="2" fillId="0" borderId="0" xfId="0" applyNumberFormat="1" applyFont="1" applyAlignment="1">
      <alignment horizontal="center" vertical="center" wrapText="1"/>
    </xf>
    <xf numFmtId="49" fontId="1" fillId="0" borderId="1" xfId="0" applyNumberFormat="1" applyFont="1" applyBorder="1" applyAlignment="1">
      <alignment horizontal="center" vertical="top" wrapText="1"/>
    </xf>
    <xf numFmtId="49" fontId="1" fillId="0" borderId="1" xfId="0" applyNumberFormat="1" applyFont="1" applyBorder="1" applyAlignment="1">
      <alignment horizontal="center" vertical="center" wrapText="1"/>
    </xf>
    <xf numFmtId="0" fontId="4" fillId="0" borderId="2" xfId="0" applyFont="1" applyBorder="1" applyAlignment="1">
      <alignment horizontal="center" wrapText="1"/>
    </xf>
    <xf numFmtId="49" fontId="3" fillId="0" borderId="0" xfId="0" applyNumberFormat="1" applyFont="1" applyAlignment="1">
      <alignment horizontal="right" vertical="center" wrapText="1"/>
    </xf>
    <xf numFmtId="49" fontId="3" fillId="0" borderId="0" xfId="0" applyNumberFormat="1" applyFont="1" applyAlignment="1">
      <alignment horizontal="right" vertical="center"/>
    </xf>
  </cellXfs>
  <cellStyles count="1">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26"/>
  <sheetViews>
    <sheetView tabSelected="1" zoomScale="80" zoomScaleNormal="80" workbookViewId="0">
      <selection activeCell="J18" sqref="J18"/>
    </sheetView>
  </sheetViews>
  <sheetFormatPr defaultRowHeight="18.75" x14ac:dyDescent="0.3"/>
  <cols>
    <col min="1" max="1" width="74" style="2" customWidth="1"/>
    <col min="2" max="2" width="5.85546875" style="3" customWidth="1"/>
    <col min="3" max="3" width="5.28515625" style="3" customWidth="1"/>
    <col min="4" max="4" width="6" style="3" customWidth="1"/>
    <col min="5" max="5" width="18.140625" style="3" customWidth="1"/>
    <col min="6" max="6" width="5.7109375" style="3" customWidth="1"/>
    <col min="7" max="7" width="19.85546875" style="3" customWidth="1"/>
    <col min="8" max="8" width="24.140625" style="2" customWidth="1"/>
    <col min="9" max="9" width="21" style="2" customWidth="1"/>
    <col min="10" max="10" width="40" style="2" customWidth="1"/>
    <col min="11" max="16384" width="9.140625" style="2"/>
  </cols>
  <sheetData>
    <row r="1" spans="4:7" x14ac:dyDescent="0.3">
      <c r="D1" s="55" t="s">
        <v>372</v>
      </c>
      <c r="E1" s="55"/>
      <c r="F1" s="55"/>
      <c r="G1" s="55"/>
    </row>
    <row r="2" spans="4:7" x14ac:dyDescent="0.3">
      <c r="D2" s="55" t="s">
        <v>343</v>
      </c>
      <c r="E2" s="55"/>
      <c r="F2" s="55"/>
      <c r="G2" s="55"/>
    </row>
    <row r="3" spans="4:7" x14ac:dyDescent="0.3">
      <c r="D3" s="55" t="s">
        <v>1</v>
      </c>
      <c r="E3" s="55"/>
      <c r="F3" s="55"/>
      <c r="G3" s="55"/>
    </row>
    <row r="4" spans="4:7" x14ac:dyDescent="0.3">
      <c r="D4" s="55" t="s">
        <v>344</v>
      </c>
      <c r="E4" s="55"/>
      <c r="F4" s="55"/>
      <c r="G4" s="55"/>
    </row>
    <row r="5" spans="4:7" x14ac:dyDescent="0.3">
      <c r="D5" s="55" t="s">
        <v>345</v>
      </c>
      <c r="E5" s="55"/>
      <c r="F5" s="55"/>
      <c r="G5" s="55"/>
    </row>
    <row r="6" spans="4:7" x14ac:dyDescent="0.3">
      <c r="D6" s="55" t="s">
        <v>1</v>
      </c>
      <c r="E6" s="55"/>
      <c r="F6" s="55"/>
      <c r="G6" s="55"/>
    </row>
    <row r="7" spans="4:7" x14ac:dyDescent="0.3">
      <c r="D7" s="55" t="s">
        <v>346</v>
      </c>
      <c r="E7" s="55"/>
      <c r="F7" s="55"/>
      <c r="G7" s="55"/>
    </row>
    <row r="8" spans="4:7" x14ac:dyDescent="0.3">
      <c r="D8" s="55" t="s">
        <v>347</v>
      </c>
      <c r="E8" s="55"/>
      <c r="F8" s="55"/>
      <c r="G8" s="55"/>
    </row>
    <row r="9" spans="4:7" x14ac:dyDescent="0.3">
      <c r="D9" s="55" t="s">
        <v>80</v>
      </c>
      <c r="E9" s="55"/>
      <c r="F9" s="55"/>
      <c r="G9" s="55"/>
    </row>
    <row r="10" spans="4:7" x14ac:dyDescent="0.3">
      <c r="D10" s="55" t="s">
        <v>79</v>
      </c>
      <c r="E10" s="55"/>
      <c r="F10" s="55"/>
      <c r="G10" s="55"/>
    </row>
    <row r="11" spans="4:7" x14ac:dyDescent="0.3">
      <c r="D11" s="62" t="s">
        <v>388</v>
      </c>
      <c r="E11" s="63"/>
      <c r="F11" s="63"/>
      <c r="G11" s="63"/>
    </row>
    <row r="13" spans="4:7" x14ac:dyDescent="0.3">
      <c r="E13" s="56" t="s">
        <v>348</v>
      </c>
      <c r="F13" s="56"/>
      <c r="G13" s="56"/>
    </row>
    <row r="14" spans="4:7" x14ac:dyDescent="0.3">
      <c r="E14" s="56" t="s">
        <v>0</v>
      </c>
      <c r="F14" s="56"/>
      <c r="G14" s="56"/>
    </row>
    <row r="15" spans="4:7" x14ac:dyDescent="0.3">
      <c r="E15" s="56" t="s">
        <v>1</v>
      </c>
      <c r="F15" s="56"/>
      <c r="G15" s="56"/>
    </row>
    <row r="16" spans="4:7" x14ac:dyDescent="0.3">
      <c r="E16" s="56" t="s">
        <v>2</v>
      </c>
      <c r="F16" s="56"/>
      <c r="G16" s="56"/>
    </row>
    <row r="17" spans="1:10" x14ac:dyDescent="0.3">
      <c r="E17" s="56" t="s">
        <v>1</v>
      </c>
      <c r="F17" s="56"/>
      <c r="G17" s="56"/>
    </row>
    <row r="18" spans="1:10" x14ac:dyDescent="0.3">
      <c r="E18" s="56" t="s">
        <v>80</v>
      </c>
      <c r="F18" s="56"/>
      <c r="G18" s="56"/>
    </row>
    <row r="19" spans="1:10" x14ac:dyDescent="0.3">
      <c r="E19" s="56" t="s">
        <v>79</v>
      </c>
      <c r="F19" s="56"/>
      <c r="G19" s="56"/>
    </row>
    <row r="20" spans="1:10" x14ac:dyDescent="0.3">
      <c r="E20" s="56" t="s">
        <v>316</v>
      </c>
      <c r="F20" s="56"/>
      <c r="G20" s="56"/>
    </row>
    <row r="22" spans="1:10" s="9" customFormat="1" ht="30.75" customHeight="1" x14ac:dyDescent="0.25">
      <c r="A22" s="58" t="s">
        <v>78</v>
      </c>
      <c r="B22" s="58"/>
      <c r="C22" s="58"/>
      <c r="D22" s="58"/>
      <c r="E22" s="58"/>
      <c r="F22" s="58"/>
      <c r="G22" s="58"/>
    </row>
    <row r="23" spans="1:10" ht="19.5" customHeight="1" x14ac:dyDescent="0.3">
      <c r="A23" s="61"/>
      <c r="B23" s="61"/>
      <c r="C23" s="61"/>
      <c r="D23" s="61"/>
      <c r="E23" s="61"/>
      <c r="F23" s="61"/>
      <c r="G23" s="61"/>
    </row>
    <row r="24" spans="1:10" x14ac:dyDescent="0.3">
      <c r="A24" s="60" t="s">
        <v>3</v>
      </c>
      <c r="B24" s="59" t="s">
        <v>76</v>
      </c>
      <c r="C24" s="60" t="s">
        <v>4</v>
      </c>
      <c r="D24" s="60" t="s">
        <v>5</v>
      </c>
      <c r="E24" s="60" t="s">
        <v>6</v>
      </c>
      <c r="F24" s="60" t="s">
        <v>7</v>
      </c>
      <c r="G24" s="57" t="s">
        <v>8</v>
      </c>
    </row>
    <row r="25" spans="1:10" ht="96.75" customHeight="1" x14ac:dyDescent="0.3">
      <c r="A25" s="60"/>
      <c r="B25" s="59"/>
      <c r="C25" s="60"/>
      <c r="D25" s="60"/>
      <c r="E25" s="60"/>
      <c r="F25" s="60"/>
      <c r="G25" s="57"/>
    </row>
    <row r="26" spans="1:10" s="4" customFormat="1" x14ac:dyDescent="0.3">
      <c r="A26" s="48" t="s">
        <v>9</v>
      </c>
      <c r="B26" s="49" t="s">
        <v>10</v>
      </c>
      <c r="C26" s="49" t="s">
        <v>11</v>
      </c>
      <c r="D26" s="49" t="s">
        <v>12</v>
      </c>
      <c r="E26" s="49" t="s">
        <v>13</v>
      </c>
      <c r="F26" s="49" t="s">
        <v>14</v>
      </c>
      <c r="G26" s="49" t="s">
        <v>15</v>
      </c>
    </row>
    <row r="27" spans="1:10" s="9" customFormat="1" ht="46.5" customHeight="1" x14ac:dyDescent="0.25">
      <c r="A27" s="13" t="s">
        <v>81</v>
      </c>
      <c r="B27" s="5" t="s">
        <v>16</v>
      </c>
      <c r="C27" s="5" t="s">
        <v>17</v>
      </c>
      <c r="D27" s="5" t="s">
        <v>17</v>
      </c>
      <c r="E27" s="5" t="s">
        <v>18</v>
      </c>
      <c r="F27" s="5" t="s">
        <v>19</v>
      </c>
      <c r="G27" s="17">
        <f>SUM(G28:G109)</f>
        <v>54073591.050000004</v>
      </c>
      <c r="J27" s="27"/>
    </row>
    <row r="28" spans="1:10" s="9" customFormat="1" ht="105.75" customHeight="1" x14ac:dyDescent="0.25">
      <c r="A28" s="41" t="s">
        <v>162</v>
      </c>
      <c r="B28" s="26" t="s">
        <v>16</v>
      </c>
      <c r="C28" s="26" t="s">
        <v>20</v>
      </c>
      <c r="D28" s="26" t="s">
        <v>21</v>
      </c>
      <c r="E28" s="34" t="s">
        <v>134</v>
      </c>
      <c r="F28" s="26" t="s">
        <v>22</v>
      </c>
      <c r="G28" s="35">
        <v>1001804</v>
      </c>
    </row>
    <row r="29" spans="1:10" ht="140.25" customHeight="1" x14ac:dyDescent="0.3">
      <c r="A29" s="41" t="s">
        <v>163</v>
      </c>
      <c r="B29" s="26" t="s">
        <v>16</v>
      </c>
      <c r="C29" s="26" t="s">
        <v>20</v>
      </c>
      <c r="D29" s="26" t="s">
        <v>23</v>
      </c>
      <c r="E29" s="34" t="s">
        <v>24</v>
      </c>
      <c r="F29" s="26" t="s">
        <v>22</v>
      </c>
      <c r="G29" s="29">
        <f>16423053.68-247330.91+364855.23+210670.5+135251.63</f>
        <v>16886500.129999999</v>
      </c>
      <c r="H29" s="22"/>
    </row>
    <row r="30" spans="1:10" ht="90.75" customHeight="1" x14ac:dyDescent="0.3">
      <c r="A30" s="41" t="s">
        <v>164</v>
      </c>
      <c r="B30" s="26" t="s">
        <v>16</v>
      </c>
      <c r="C30" s="26" t="s">
        <v>20</v>
      </c>
      <c r="D30" s="26" t="s">
        <v>23</v>
      </c>
      <c r="E30" s="34" t="s">
        <v>24</v>
      </c>
      <c r="F30" s="26" t="s">
        <v>25</v>
      </c>
      <c r="G30" s="29">
        <f>-50000+2214610+70000+154650+99844.72</f>
        <v>2489104.7200000002</v>
      </c>
      <c r="H30" s="22"/>
    </row>
    <row r="31" spans="1:10" ht="93" customHeight="1" x14ac:dyDescent="0.3">
      <c r="A31" s="41" t="s">
        <v>165</v>
      </c>
      <c r="B31" s="26" t="s">
        <v>16</v>
      </c>
      <c r="C31" s="26" t="s">
        <v>20</v>
      </c>
      <c r="D31" s="26" t="s">
        <v>23</v>
      </c>
      <c r="E31" s="34" t="s">
        <v>24</v>
      </c>
      <c r="F31" s="26" t="s">
        <v>26</v>
      </c>
      <c r="G31" s="29">
        <f>50000+109292</f>
        <v>159292</v>
      </c>
    </row>
    <row r="32" spans="1:10" ht="126.75" customHeight="1" x14ac:dyDescent="0.3">
      <c r="A32" s="42" t="s">
        <v>288</v>
      </c>
      <c r="B32" s="26" t="s">
        <v>16</v>
      </c>
      <c r="C32" s="26" t="s">
        <v>20</v>
      </c>
      <c r="D32" s="26" t="s">
        <v>23</v>
      </c>
      <c r="E32" s="34" t="s">
        <v>287</v>
      </c>
      <c r="F32" s="26" t="s">
        <v>22</v>
      </c>
      <c r="G32" s="35">
        <v>346085</v>
      </c>
    </row>
    <row r="33" spans="1:7" ht="93" customHeight="1" x14ac:dyDescent="0.3">
      <c r="A33" s="41" t="s">
        <v>289</v>
      </c>
      <c r="B33" s="26" t="s">
        <v>16</v>
      </c>
      <c r="C33" s="26" t="s">
        <v>20</v>
      </c>
      <c r="D33" s="26" t="s">
        <v>23</v>
      </c>
      <c r="E33" s="34" t="s">
        <v>287</v>
      </c>
      <c r="F33" s="26" t="s">
        <v>25</v>
      </c>
      <c r="G33" s="35">
        <v>63607</v>
      </c>
    </row>
    <row r="34" spans="1:7" ht="54" customHeight="1" x14ac:dyDescent="0.3">
      <c r="A34" s="43" t="s">
        <v>166</v>
      </c>
      <c r="B34" s="26" t="s">
        <v>16</v>
      </c>
      <c r="C34" s="26" t="s">
        <v>20</v>
      </c>
      <c r="D34" s="26" t="s">
        <v>28</v>
      </c>
      <c r="E34" s="34" t="s">
        <v>94</v>
      </c>
      <c r="F34" s="26" t="s">
        <v>26</v>
      </c>
      <c r="G34" s="29">
        <v>500000</v>
      </c>
    </row>
    <row r="35" spans="1:7" ht="76.5" customHeight="1" x14ac:dyDescent="0.3">
      <c r="A35" s="43" t="s">
        <v>167</v>
      </c>
      <c r="B35" s="26" t="s">
        <v>16</v>
      </c>
      <c r="C35" s="26" t="s">
        <v>20</v>
      </c>
      <c r="D35" s="26" t="s">
        <v>29</v>
      </c>
      <c r="E35" s="34" t="s">
        <v>105</v>
      </c>
      <c r="F35" s="26" t="s">
        <v>25</v>
      </c>
      <c r="G35" s="29">
        <v>165000</v>
      </c>
    </row>
    <row r="36" spans="1:7" ht="69.75" customHeight="1" x14ac:dyDescent="0.3">
      <c r="A36" s="43" t="s">
        <v>386</v>
      </c>
      <c r="B36" s="26" t="s">
        <v>16</v>
      </c>
      <c r="C36" s="26" t="s">
        <v>20</v>
      </c>
      <c r="D36" s="26" t="s">
        <v>29</v>
      </c>
      <c r="E36" s="34" t="s">
        <v>384</v>
      </c>
      <c r="F36" s="26" t="s">
        <v>25</v>
      </c>
      <c r="G36" s="29">
        <v>20000</v>
      </c>
    </row>
    <row r="37" spans="1:7" ht="72" customHeight="1" x14ac:dyDescent="0.3">
      <c r="A37" s="43" t="s">
        <v>387</v>
      </c>
      <c r="B37" s="26" t="s">
        <v>16</v>
      </c>
      <c r="C37" s="26" t="s">
        <v>20</v>
      </c>
      <c r="D37" s="26" t="s">
        <v>29</v>
      </c>
      <c r="E37" s="34" t="s">
        <v>385</v>
      </c>
      <c r="F37" s="26" t="s">
        <v>25</v>
      </c>
      <c r="G37" s="29">
        <v>24800</v>
      </c>
    </row>
    <row r="38" spans="1:7" ht="69" customHeight="1" x14ac:dyDescent="0.3">
      <c r="A38" s="43" t="s">
        <v>168</v>
      </c>
      <c r="B38" s="26" t="s">
        <v>16</v>
      </c>
      <c r="C38" s="26" t="s">
        <v>20</v>
      </c>
      <c r="D38" s="26" t="s">
        <v>29</v>
      </c>
      <c r="E38" s="34" t="s">
        <v>107</v>
      </c>
      <c r="F38" s="26" t="s">
        <v>31</v>
      </c>
      <c r="G38" s="29">
        <v>4000</v>
      </c>
    </row>
    <row r="39" spans="1:7" ht="84" customHeight="1" x14ac:dyDescent="0.3">
      <c r="A39" s="43" t="s">
        <v>169</v>
      </c>
      <c r="B39" s="26" t="s">
        <v>16</v>
      </c>
      <c r="C39" s="26" t="s">
        <v>20</v>
      </c>
      <c r="D39" s="26" t="s">
        <v>29</v>
      </c>
      <c r="E39" s="34" t="s">
        <v>109</v>
      </c>
      <c r="F39" s="26" t="s">
        <v>31</v>
      </c>
      <c r="G39" s="29">
        <f>5000+3000</f>
        <v>8000</v>
      </c>
    </row>
    <row r="40" spans="1:7" ht="76.5" customHeight="1" x14ac:dyDescent="0.3">
      <c r="A40" s="43" t="s">
        <v>170</v>
      </c>
      <c r="B40" s="26" t="s">
        <v>16</v>
      </c>
      <c r="C40" s="26" t="s">
        <v>20</v>
      </c>
      <c r="D40" s="26" t="s">
        <v>29</v>
      </c>
      <c r="E40" s="34" t="s">
        <v>110</v>
      </c>
      <c r="F40" s="26" t="s">
        <v>31</v>
      </c>
      <c r="G40" s="29">
        <v>5000</v>
      </c>
    </row>
    <row r="41" spans="1:7" ht="99.75" customHeight="1" x14ac:dyDescent="0.3">
      <c r="A41" s="41" t="s">
        <v>171</v>
      </c>
      <c r="B41" s="26" t="s">
        <v>16</v>
      </c>
      <c r="C41" s="26" t="s">
        <v>20</v>
      </c>
      <c r="D41" s="26" t="s">
        <v>29</v>
      </c>
      <c r="E41" s="34" t="s">
        <v>127</v>
      </c>
      <c r="F41" s="26" t="s">
        <v>25</v>
      </c>
      <c r="G41" s="29">
        <v>163461.35</v>
      </c>
    </row>
    <row r="42" spans="1:7" ht="148.5" customHeight="1" x14ac:dyDescent="0.3">
      <c r="A42" s="41" t="s">
        <v>303</v>
      </c>
      <c r="B42" s="26" t="s">
        <v>16</v>
      </c>
      <c r="C42" s="26" t="s">
        <v>20</v>
      </c>
      <c r="D42" s="26" t="s">
        <v>29</v>
      </c>
      <c r="E42" s="34" t="s">
        <v>133</v>
      </c>
      <c r="F42" s="26" t="s">
        <v>31</v>
      </c>
      <c r="G42" s="29">
        <f>154800-44800</f>
        <v>110000</v>
      </c>
    </row>
    <row r="43" spans="1:7" ht="93.75" customHeight="1" x14ac:dyDescent="0.3">
      <c r="A43" s="41" t="s">
        <v>286</v>
      </c>
      <c r="B43" s="26" t="s">
        <v>16</v>
      </c>
      <c r="C43" s="26" t="s">
        <v>20</v>
      </c>
      <c r="D43" s="26" t="s">
        <v>29</v>
      </c>
      <c r="E43" s="34" t="s">
        <v>285</v>
      </c>
      <c r="F43" s="26" t="s">
        <v>25</v>
      </c>
      <c r="G43" s="29">
        <v>11856.5</v>
      </c>
    </row>
    <row r="44" spans="1:7" ht="120.75" customHeight="1" x14ac:dyDescent="0.3">
      <c r="A44" s="41" t="s">
        <v>291</v>
      </c>
      <c r="B44" s="26" t="s">
        <v>16</v>
      </c>
      <c r="C44" s="26" t="s">
        <v>20</v>
      </c>
      <c r="D44" s="26" t="s">
        <v>29</v>
      </c>
      <c r="E44" s="34" t="s">
        <v>138</v>
      </c>
      <c r="F44" s="26" t="s">
        <v>31</v>
      </c>
      <c r="G44" s="29">
        <f>3373512.53-2310134.53</f>
        <v>1063378</v>
      </c>
    </row>
    <row r="45" spans="1:7" ht="108" customHeight="1" x14ac:dyDescent="0.3">
      <c r="A45" s="41" t="s">
        <v>373</v>
      </c>
      <c r="B45" s="26" t="s">
        <v>16</v>
      </c>
      <c r="C45" s="26" t="s">
        <v>20</v>
      </c>
      <c r="D45" s="26" t="s">
        <v>29</v>
      </c>
      <c r="E45" s="46" t="s">
        <v>375</v>
      </c>
      <c r="F45" s="26" t="s">
        <v>31</v>
      </c>
      <c r="G45" s="29">
        <v>953581</v>
      </c>
    </row>
    <row r="46" spans="1:7" ht="105.75" customHeight="1" x14ac:dyDescent="0.3">
      <c r="A46" s="41" t="s">
        <v>374</v>
      </c>
      <c r="B46" s="26" t="s">
        <v>16</v>
      </c>
      <c r="C46" s="26" t="s">
        <v>20</v>
      </c>
      <c r="D46" s="26" t="s">
        <v>29</v>
      </c>
      <c r="E46" s="46" t="s">
        <v>376</v>
      </c>
      <c r="F46" s="26" t="s">
        <v>31</v>
      </c>
      <c r="G46" s="29">
        <v>2310134.5299999998</v>
      </c>
    </row>
    <row r="47" spans="1:7" ht="81" customHeight="1" x14ac:dyDescent="0.3">
      <c r="A47" s="43" t="s">
        <v>172</v>
      </c>
      <c r="B47" s="26" t="s">
        <v>16</v>
      </c>
      <c r="C47" s="26" t="s">
        <v>20</v>
      </c>
      <c r="D47" s="26" t="s">
        <v>29</v>
      </c>
      <c r="E47" s="34" t="s">
        <v>139</v>
      </c>
      <c r="F47" s="26" t="s">
        <v>25</v>
      </c>
      <c r="G47" s="29">
        <v>40450</v>
      </c>
    </row>
    <row r="48" spans="1:7" ht="89.25" customHeight="1" x14ac:dyDescent="0.3">
      <c r="A48" s="43" t="s">
        <v>173</v>
      </c>
      <c r="B48" s="26" t="s">
        <v>16</v>
      </c>
      <c r="C48" s="26" t="s">
        <v>20</v>
      </c>
      <c r="D48" s="26" t="s">
        <v>29</v>
      </c>
      <c r="E48" s="34" t="s">
        <v>141</v>
      </c>
      <c r="F48" s="26" t="s">
        <v>25</v>
      </c>
      <c r="G48" s="29">
        <v>100000</v>
      </c>
    </row>
    <row r="49" spans="1:7" ht="90" customHeight="1" x14ac:dyDescent="0.3">
      <c r="A49" s="43" t="s">
        <v>174</v>
      </c>
      <c r="B49" s="26" t="s">
        <v>16</v>
      </c>
      <c r="C49" s="26" t="s">
        <v>20</v>
      </c>
      <c r="D49" s="26" t="s">
        <v>29</v>
      </c>
      <c r="E49" s="34" t="s">
        <v>140</v>
      </c>
      <c r="F49" s="26" t="s">
        <v>25</v>
      </c>
      <c r="G49" s="29">
        <v>14954</v>
      </c>
    </row>
    <row r="50" spans="1:7" ht="76.5" customHeight="1" x14ac:dyDescent="0.3">
      <c r="A50" s="43" t="s">
        <v>175</v>
      </c>
      <c r="B50" s="26" t="s">
        <v>16</v>
      </c>
      <c r="C50" s="26" t="s">
        <v>20</v>
      </c>
      <c r="D50" s="26" t="s">
        <v>29</v>
      </c>
      <c r="E50" s="34" t="s">
        <v>143</v>
      </c>
      <c r="F50" s="26" t="s">
        <v>25</v>
      </c>
      <c r="G50" s="29">
        <f>242732+20000</f>
        <v>262732</v>
      </c>
    </row>
    <row r="51" spans="1:7" ht="54.75" customHeight="1" x14ac:dyDescent="0.3">
      <c r="A51" s="43" t="s">
        <v>176</v>
      </c>
      <c r="B51" s="26" t="s">
        <v>16</v>
      </c>
      <c r="C51" s="26" t="s">
        <v>20</v>
      </c>
      <c r="D51" s="26" t="s">
        <v>29</v>
      </c>
      <c r="E51" s="34" t="s">
        <v>142</v>
      </c>
      <c r="F51" s="26" t="s">
        <v>25</v>
      </c>
      <c r="G51" s="29">
        <v>100000</v>
      </c>
    </row>
    <row r="52" spans="1:7" ht="83.25" customHeight="1" x14ac:dyDescent="0.3">
      <c r="A52" s="43" t="s">
        <v>290</v>
      </c>
      <c r="B52" s="26" t="s">
        <v>16</v>
      </c>
      <c r="C52" s="26" t="s">
        <v>20</v>
      </c>
      <c r="D52" s="26" t="s">
        <v>29</v>
      </c>
      <c r="E52" s="34" t="s">
        <v>149</v>
      </c>
      <c r="F52" s="26" t="s">
        <v>25</v>
      </c>
      <c r="G52" s="29">
        <v>1500</v>
      </c>
    </row>
    <row r="53" spans="1:7" ht="148.5" customHeight="1" x14ac:dyDescent="0.3">
      <c r="A53" s="43" t="s">
        <v>341</v>
      </c>
      <c r="B53" s="26" t="s">
        <v>16</v>
      </c>
      <c r="C53" s="26" t="s">
        <v>20</v>
      </c>
      <c r="D53" s="26" t="s">
        <v>29</v>
      </c>
      <c r="E53" s="34" t="s">
        <v>340</v>
      </c>
      <c r="F53" s="26" t="s">
        <v>318</v>
      </c>
      <c r="G53" s="29">
        <v>20000</v>
      </c>
    </row>
    <row r="54" spans="1:7" ht="124.5" customHeight="1" x14ac:dyDescent="0.3">
      <c r="A54" s="42" t="s">
        <v>337</v>
      </c>
      <c r="B54" s="26" t="s">
        <v>16</v>
      </c>
      <c r="C54" s="26" t="s">
        <v>20</v>
      </c>
      <c r="D54" s="26" t="s">
        <v>29</v>
      </c>
      <c r="E54" s="34" t="s">
        <v>336</v>
      </c>
      <c r="F54" s="26" t="s">
        <v>26</v>
      </c>
      <c r="G54" s="29">
        <v>42365.49</v>
      </c>
    </row>
    <row r="55" spans="1:7" ht="98.25" customHeight="1" x14ac:dyDescent="0.3">
      <c r="A55" s="43" t="s">
        <v>349</v>
      </c>
      <c r="B55" s="26" t="s">
        <v>16</v>
      </c>
      <c r="C55" s="26" t="s">
        <v>40</v>
      </c>
      <c r="D55" s="26" t="s">
        <v>36</v>
      </c>
      <c r="E55" s="34" t="s">
        <v>367</v>
      </c>
      <c r="F55" s="26" t="s">
        <v>25</v>
      </c>
      <c r="G55" s="29">
        <v>147000</v>
      </c>
    </row>
    <row r="56" spans="1:7" ht="101.25" customHeight="1" x14ac:dyDescent="0.3">
      <c r="A56" s="43" t="s">
        <v>350</v>
      </c>
      <c r="B56" s="26" t="s">
        <v>16</v>
      </c>
      <c r="C56" s="26" t="s">
        <v>40</v>
      </c>
      <c r="D56" s="26" t="s">
        <v>36</v>
      </c>
      <c r="E56" s="34" t="s">
        <v>368</v>
      </c>
      <c r="F56" s="26" t="s">
        <v>25</v>
      </c>
      <c r="G56" s="29">
        <v>120000</v>
      </c>
    </row>
    <row r="57" spans="1:7" ht="107.25" customHeight="1" x14ac:dyDescent="0.3">
      <c r="A57" s="43" t="s">
        <v>177</v>
      </c>
      <c r="B57" s="26" t="s">
        <v>16</v>
      </c>
      <c r="C57" s="26" t="s">
        <v>23</v>
      </c>
      <c r="D57" s="26" t="s">
        <v>27</v>
      </c>
      <c r="E57" s="34" t="s">
        <v>39</v>
      </c>
      <c r="F57" s="26" t="s">
        <v>26</v>
      </c>
      <c r="G57" s="29">
        <v>45000</v>
      </c>
    </row>
    <row r="58" spans="1:7" ht="109.5" customHeight="1" x14ac:dyDescent="0.3">
      <c r="A58" s="43" t="s">
        <v>178</v>
      </c>
      <c r="B58" s="26" t="s">
        <v>16</v>
      </c>
      <c r="C58" s="26" t="s">
        <v>23</v>
      </c>
      <c r="D58" s="26" t="s">
        <v>37</v>
      </c>
      <c r="E58" s="34" t="s">
        <v>38</v>
      </c>
      <c r="F58" s="26" t="s">
        <v>26</v>
      </c>
      <c r="G58" s="29">
        <v>45000</v>
      </c>
    </row>
    <row r="59" spans="1:7" ht="86.25" customHeight="1" x14ac:dyDescent="0.3">
      <c r="A59" s="43" t="s">
        <v>179</v>
      </c>
      <c r="B59" s="26" t="s">
        <v>16</v>
      </c>
      <c r="C59" s="26" t="s">
        <v>23</v>
      </c>
      <c r="D59" s="26" t="s">
        <v>37</v>
      </c>
      <c r="E59" s="34" t="s">
        <v>121</v>
      </c>
      <c r="F59" s="26" t="s">
        <v>26</v>
      </c>
      <c r="G59" s="29">
        <v>20000</v>
      </c>
    </row>
    <row r="60" spans="1:7" ht="73.5" customHeight="1" x14ac:dyDescent="0.3">
      <c r="A60" s="43" t="s">
        <v>180</v>
      </c>
      <c r="B60" s="26" t="s">
        <v>16</v>
      </c>
      <c r="C60" s="26" t="s">
        <v>23</v>
      </c>
      <c r="D60" s="26" t="s">
        <v>37</v>
      </c>
      <c r="E60" s="34" t="s">
        <v>122</v>
      </c>
      <c r="F60" s="26" t="s">
        <v>26</v>
      </c>
      <c r="G60" s="29">
        <v>25000</v>
      </c>
    </row>
    <row r="61" spans="1:7" ht="73.5" customHeight="1" x14ac:dyDescent="0.3">
      <c r="A61" s="41" t="s">
        <v>204</v>
      </c>
      <c r="B61" s="26" t="s">
        <v>16</v>
      </c>
      <c r="C61" s="26" t="s">
        <v>42</v>
      </c>
      <c r="D61" s="26" t="s">
        <v>40</v>
      </c>
      <c r="E61" s="31" t="s">
        <v>43</v>
      </c>
      <c r="F61" s="26" t="s">
        <v>31</v>
      </c>
      <c r="G61" s="29">
        <f>3456821+41118.41</f>
        <v>3497939.41</v>
      </c>
    </row>
    <row r="62" spans="1:7" ht="141" customHeight="1" x14ac:dyDescent="0.3">
      <c r="A62" s="41" t="s">
        <v>205</v>
      </c>
      <c r="B62" s="26" t="s">
        <v>16</v>
      </c>
      <c r="C62" s="26" t="s">
        <v>42</v>
      </c>
      <c r="D62" s="26" t="s">
        <v>40</v>
      </c>
      <c r="E62" s="34" t="s">
        <v>74</v>
      </c>
      <c r="F62" s="26" t="s">
        <v>31</v>
      </c>
      <c r="G62" s="29">
        <f>305300-228977</f>
        <v>76323</v>
      </c>
    </row>
    <row r="63" spans="1:7" ht="141" customHeight="1" x14ac:dyDescent="0.3">
      <c r="A63" s="41" t="s">
        <v>352</v>
      </c>
      <c r="B63" s="26" t="s">
        <v>16</v>
      </c>
      <c r="C63" s="26" t="s">
        <v>42</v>
      </c>
      <c r="D63" s="26" t="s">
        <v>40</v>
      </c>
      <c r="E63" s="34" t="s">
        <v>351</v>
      </c>
      <c r="F63" s="26" t="s">
        <v>31</v>
      </c>
      <c r="G63" s="29">
        <v>55291</v>
      </c>
    </row>
    <row r="64" spans="1:7" ht="141" customHeight="1" x14ac:dyDescent="0.3">
      <c r="A64" s="41" t="s">
        <v>354</v>
      </c>
      <c r="B64" s="26" t="s">
        <v>16</v>
      </c>
      <c r="C64" s="26" t="s">
        <v>42</v>
      </c>
      <c r="D64" s="26" t="s">
        <v>40</v>
      </c>
      <c r="E64" s="34" t="s">
        <v>353</v>
      </c>
      <c r="F64" s="26" t="s">
        <v>31</v>
      </c>
      <c r="G64" s="29">
        <v>228977</v>
      </c>
    </row>
    <row r="65" spans="1:8" ht="74.25" customHeight="1" x14ac:dyDescent="0.3">
      <c r="A65" s="43" t="s">
        <v>183</v>
      </c>
      <c r="B65" s="26" t="s">
        <v>16</v>
      </c>
      <c r="C65" s="26" t="s">
        <v>42</v>
      </c>
      <c r="D65" s="26" t="s">
        <v>40</v>
      </c>
      <c r="E65" s="34" t="s">
        <v>103</v>
      </c>
      <c r="F65" s="26" t="s">
        <v>31</v>
      </c>
      <c r="G65" s="29">
        <v>240000</v>
      </c>
    </row>
    <row r="66" spans="1:8" ht="75.75" customHeight="1" x14ac:dyDescent="0.3">
      <c r="A66" s="43" t="s">
        <v>184</v>
      </c>
      <c r="B66" s="26" t="s">
        <v>16</v>
      </c>
      <c r="C66" s="26" t="s">
        <v>42</v>
      </c>
      <c r="D66" s="26" t="s">
        <v>40</v>
      </c>
      <c r="E66" s="34" t="s">
        <v>108</v>
      </c>
      <c r="F66" s="26" t="s">
        <v>31</v>
      </c>
      <c r="G66" s="29">
        <v>3000</v>
      </c>
    </row>
    <row r="67" spans="1:8" ht="74.25" customHeight="1" x14ac:dyDescent="0.3">
      <c r="A67" s="41" t="s">
        <v>185</v>
      </c>
      <c r="B67" s="26" t="s">
        <v>16</v>
      </c>
      <c r="C67" s="26" t="s">
        <v>42</v>
      </c>
      <c r="D67" s="26" t="s">
        <v>40</v>
      </c>
      <c r="E67" s="34" t="s">
        <v>131</v>
      </c>
      <c r="F67" s="26" t="s">
        <v>31</v>
      </c>
      <c r="G67" s="29">
        <v>20000</v>
      </c>
      <c r="H67" s="22"/>
    </row>
    <row r="68" spans="1:8" ht="106.5" customHeight="1" x14ac:dyDescent="0.3">
      <c r="A68" s="41" t="s">
        <v>186</v>
      </c>
      <c r="B68" s="26" t="s">
        <v>16</v>
      </c>
      <c r="C68" s="26" t="s">
        <v>42</v>
      </c>
      <c r="D68" s="26" t="s">
        <v>27</v>
      </c>
      <c r="E68" s="34" t="s">
        <v>136</v>
      </c>
      <c r="F68" s="26" t="s">
        <v>25</v>
      </c>
      <c r="G68" s="29">
        <v>8000</v>
      </c>
    </row>
    <row r="69" spans="1:8" ht="109.5" customHeight="1" x14ac:dyDescent="0.3">
      <c r="A69" s="52" t="s">
        <v>187</v>
      </c>
      <c r="B69" s="26" t="s">
        <v>16</v>
      </c>
      <c r="C69" s="26" t="s">
        <v>42</v>
      </c>
      <c r="D69" s="26" t="s">
        <v>27</v>
      </c>
      <c r="E69" s="34" t="s">
        <v>72</v>
      </c>
      <c r="F69" s="26" t="s">
        <v>25</v>
      </c>
      <c r="G69" s="29">
        <v>39000</v>
      </c>
    </row>
    <row r="70" spans="1:8" ht="87" customHeight="1" x14ac:dyDescent="0.3">
      <c r="A70" s="41" t="s">
        <v>188</v>
      </c>
      <c r="B70" s="26" t="s">
        <v>16</v>
      </c>
      <c r="C70" s="26" t="s">
        <v>42</v>
      </c>
      <c r="D70" s="26" t="s">
        <v>27</v>
      </c>
      <c r="E70" s="34" t="s">
        <v>135</v>
      </c>
      <c r="F70" s="26" t="s">
        <v>25</v>
      </c>
      <c r="G70" s="29">
        <v>5000</v>
      </c>
    </row>
    <row r="71" spans="1:8" ht="70.5" customHeight="1" x14ac:dyDescent="0.3">
      <c r="A71" s="43" t="s">
        <v>189</v>
      </c>
      <c r="B71" s="26" t="s">
        <v>16</v>
      </c>
      <c r="C71" s="26" t="s">
        <v>42</v>
      </c>
      <c r="D71" s="26" t="s">
        <v>27</v>
      </c>
      <c r="E71" s="34" t="s">
        <v>137</v>
      </c>
      <c r="F71" s="26" t="s">
        <v>25</v>
      </c>
      <c r="G71" s="29">
        <v>9200</v>
      </c>
    </row>
    <row r="72" spans="1:8" ht="70.5" customHeight="1" x14ac:dyDescent="0.3">
      <c r="A72" s="41" t="s">
        <v>237</v>
      </c>
      <c r="B72" s="26" t="s">
        <v>16</v>
      </c>
      <c r="C72" s="26" t="s">
        <v>42</v>
      </c>
      <c r="D72" s="26" t="s">
        <v>42</v>
      </c>
      <c r="E72" s="34" t="s">
        <v>44</v>
      </c>
      <c r="F72" s="26" t="s">
        <v>25</v>
      </c>
      <c r="G72" s="29">
        <v>22100</v>
      </c>
    </row>
    <row r="73" spans="1:8" ht="96" customHeight="1" x14ac:dyDescent="0.3">
      <c r="A73" s="41" t="s">
        <v>190</v>
      </c>
      <c r="B73" s="26" t="s">
        <v>16</v>
      </c>
      <c r="C73" s="26" t="s">
        <v>42</v>
      </c>
      <c r="D73" s="26" t="s">
        <v>42</v>
      </c>
      <c r="E73" s="34" t="s">
        <v>45</v>
      </c>
      <c r="F73" s="26" t="s">
        <v>25</v>
      </c>
      <c r="G73" s="29">
        <v>8000</v>
      </c>
      <c r="H73" s="45"/>
    </row>
    <row r="74" spans="1:8" ht="96" customHeight="1" x14ac:dyDescent="0.3">
      <c r="A74" s="41" t="s">
        <v>304</v>
      </c>
      <c r="B74" s="26" t="s">
        <v>16</v>
      </c>
      <c r="C74" s="26" t="s">
        <v>42</v>
      </c>
      <c r="D74" s="26" t="s">
        <v>42</v>
      </c>
      <c r="E74" s="34" t="s">
        <v>45</v>
      </c>
      <c r="F74" s="26" t="s">
        <v>31</v>
      </c>
      <c r="G74" s="29">
        <v>22000</v>
      </c>
      <c r="H74" s="45"/>
    </row>
    <row r="75" spans="1:8" ht="82.5" customHeight="1" x14ac:dyDescent="0.3">
      <c r="A75" s="41" t="s">
        <v>191</v>
      </c>
      <c r="B75" s="26" t="s">
        <v>16</v>
      </c>
      <c r="C75" s="26" t="s">
        <v>42</v>
      </c>
      <c r="D75" s="26" t="s">
        <v>42</v>
      </c>
      <c r="E75" s="34" t="s">
        <v>46</v>
      </c>
      <c r="F75" s="26" t="s">
        <v>25</v>
      </c>
      <c r="G75" s="29">
        <v>15000</v>
      </c>
    </row>
    <row r="76" spans="1:8" ht="88.5" customHeight="1" x14ac:dyDescent="0.3">
      <c r="A76" s="41" t="s">
        <v>192</v>
      </c>
      <c r="B76" s="26" t="s">
        <v>16</v>
      </c>
      <c r="C76" s="26" t="s">
        <v>42</v>
      </c>
      <c r="D76" s="26" t="s">
        <v>42</v>
      </c>
      <c r="E76" s="34" t="s">
        <v>118</v>
      </c>
      <c r="F76" s="26" t="s">
        <v>25</v>
      </c>
      <c r="G76" s="29">
        <v>4300</v>
      </c>
    </row>
    <row r="77" spans="1:8" ht="88.5" customHeight="1" x14ac:dyDescent="0.3">
      <c r="A77" s="41" t="s">
        <v>242</v>
      </c>
      <c r="B77" s="26" t="s">
        <v>16</v>
      </c>
      <c r="C77" s="26" t="s">
        <v>42</v>
      </c>
      <c r="D77" s="26" t="s">
        <v>42</v>
      </c>
      <c r="E77" s="34" t="s">
        <v>117</v>
      </c>
      <c r="F77" s="26" t="s">
        <v>25</v>
      </c>
      <c r="G77" s="29">
        <v>204800</v>
      </c>
    </row>
    <row r="78" spans="1:8" ht="117.75" customHeight="1" x14ac:dyDescent="0.3">
      <c r="A78" s="43" t="s">
        <v>181</v>
      </c>
      <c r="B78" s="26" t="s">
        <v>16</v>
      </c>
      <c r="C78" s="26" t="s">
        <v>42</v>
      </c>
      <c r="D78" s="26" t="s">
        <v>42</v>
      </c>
      <c r="E78" s="34" t="s">
        <v>111</v>
      </c>
      <c r="F78" s="26" t="s">
        <v>22</v>
      </c>
      <c r="G78" s="29">
        <f>1266271.93+36919.07+1863.14</f>
        <v>1305054.1399999999</v>
      </c>
    </row>
    <row r="79" spans="1:8" ht="71.25" customHeight="1" x14ac:dyDescent="0.3">
      <c r="A79" s="43" t="s">
        <v>182</v>
      </c>
      <c r="B79" s="26" t="s">
        <v>16</v>
      </c>
      <c r="C79" s="26" t="s">
        <v>42</v>
      </c>
      <c r="D79" s="26" t="s">
        <v>42</v>
      </c>
      <c r="E79" s="34" t="s">
        <v>111</v>
      </c>
      <c r="F79" s="26" t="s">
        <v>25</v>
      </c>
      <c r="G79" s="29">
        <v>104185</v>
      </c>
    </row>
    <row r="80" spans="1:8" ht="51" customHeight="1" x14ac:dyDescent="0.3">
      <c r="A80" s="43" t="s">
        <v>229</v>
      </c>
      <c r="B80" s="26" t="s">
        <v>16</v>
      </c>
      <c r="C80" s="26" t="s">
        <v>42</v>
      </c>
      <c r="D80" s="26" t="s">
        <v>42</v>
      </c>
      <c r="E80" s="34" t="s">
        <v>111</v>
      </c>
      <c r="F80" s="26" t="s">
        <v>26</v>
      </c>
      <c r="G80" s="29">
        <v>1500</v>
      </c>
    </row>
    <row r="81" spans="1:7" ht="57" customHeight="1" x14ac:dyDescent="0.3">
      <c r="A81" s="43" t="s">
        <v>193</v>
      </c>
      <c r="B81" s="26" t="s">
        <v>16</v>
      </c>
      <c r="C81" s="26" t="s">
        <v>42</v>
      </c>
      <c r="D81" s="26" t="s">
        <v>42</v>
      </c>
      <c r="E81" s="34" t="s">
        <v>112</v>
      </c>
      <c r="F81" s="26" t="s">
        <v>25</v>
      </c>
      <c r="G81" s="29">
        <v>10000</v>
      </c>
    </row>
    <row r="82" spans="1:7" ht="66" customHeight="1" x14ac:dyDescent="0.3">
      <c r="A82" s="43" t="s">
        <v>194</v>
      </c>
      <c r="B82" s="26" t="s">
        <v>16</v>
      </c>
      <c r="C82" s="26" t="s">
        <v>42</v>
      </c>
      <c r="D82" s="26" t="s">
        <v>42</v>
      </c>
      <c r="E82" s="34" t="s">
        <v>113</v>
      </c>
      <c r="F82" s="26" t="s">
        <v>25</v>
      </c>
      <c r="G82" s="29">
        <v>10000</v>
      </c>
    </row>
    <row r="83" spans="1:7" ht="70.5" customHeight="1" x14ac:dyDescent="0.3">
      <c r="A83" s="43" t="s">
        <v>195</v>
      </c>
      <c r="B83" s="26" t="s">
        <v>16</v>
      </c>
      <c r="C83" s="26" t="s">
        <v>42</v>
      </c>
      <c r="D83" s="26" t="s">
        <v>42</v>
      </c>
      <c r="E83" s="34" t="s">
        <v>114</v>
      </c>
      <c r="F83" s="26" t="s">
        <v>25</v>
      </c>
      <c r="G83" s="29">
        <v>121000</v>
      </c>
    </row>
    <row r="84" spans="1:7" ht="43.5" customHeight="1" x14ac:dyDescent="0.3">
      <c r="A84" s="43" t="s">
        <v>305</v>
      </c>
      <c r="B84" s="26" t="s">
        <v>16</v>
      </c>
      <c r="C84" s="26" t="s">
        <v>42</v>
      </c>
      <c r="D84" s="26" t="s">
        <v>42</v>
      </c>
      <c r="E84" s="34" t="s">
        <v>114</v>
      </c>
      <c r="F84" s="26" t="s">
        <v>26</v>
      </c>
      <c r="G84" s="29">
        <v>20000</v>
      </c>
    </row>
    <row r="85" spans="1:7" ht="92.25" customHeight="1" x14ac:dyDescent="0.3">
      <c r="A85" s="41" t="s">
        <v>196</v>
      </c>
      <c r="B85" s="26" t="s">
        <v>16</v>
      </c>
      <c r="C85" s="26" t="s">
        <v>42</v>
      </c>
      <c r="D85" s="26" t="s">
        <v>42</v>
      </c>
      <c r="E85" s="34" t="s">
        <v>146</v>
      </c>
      <c r="F85" s="26" t="s">
        <v>25</v>
      </c>
      <c r="G85" s="29">
        <v>4000</v>
      </c>
    </row>
    <row r="86" spans="1:7" ht="95.25" customHeight="1" x14ac:dyDescent="0.3">
      <c r="A86" s="41" t="s">
        <v>197</v>
      </c>
      <c r="B86" s="26" t="s">
        <v>16</v>
      </c>
      <c r="C86" s="26" t="s">
        <v>42</v>
      </c>
      <c r="D86" s="26" t="s">
        <v>42</v>
      </c>
      <c r="E86" s="34" t="s">
        <v>148</v>
      </c>
      <c r="F86" s="26" t="s">
        <v>25</v>
      </c>
      <c r="G86" s="29">
        <v>6000</v>
      </c>
    </row>
    <row r="87" spans="1:7" ht="124.5" customHeight="1" x14ac:dyDescent="0.3">
      <c r="A87" s="41" t="s">
        <v>198</v>
      </c>
      <c r="B87" s="26" t="s">
        <v>16</v>
      </c>
      <c r="C87" s="26" t="s">
        <v>34</v>
      </c>
      <c r="D87" s="26" t="s">
        <v>20</v>
      </c>
      <c r="E87" s="34" t="s">
        <v>47</v>
      </c>
      <c r="F87" s="26" t="s">
        <v>22</v>
      </c>
      <c r="G87" s="29">
        <f>8254904+493420.9</f>
        <v>8748324.9000000004</v>
      </c>
    </row>
    <row r="88" spans="1:7" ht="81.75" customHeight="1" x14ac:dyDescent="0.3">
      <c r="A88" s="41" t="s">
        <v>199</v>
      </c>
      <c r="B88" s="26" t="s">
        <v>16</v>
      </c>
      <c r="C88" s="26" t="s">
        <v>34</v>
      </c>
      <c r="D88" s="26" t="s">
        <v>20</v>
      </c>
      <c r="E88" s="34" t="s">
        <v>47</v>
      </c>
      <c r="F88" s="26" t="s">
        <v>25</v>
      </c>
      <c r="G88" s="29">
        <f>1973000+20000</f>
        <v>1993000</v>
      </c>
    </row>
    <row r="89" spans="1:7" ht="54.75" customHeight="1" x14ac:dyDescent="0.3">
      <c r="A89" s="41" t="s">
        <v>200</v>
      </c>
      <c r="B89" s="26" t="s">
        <v>16</v>
      </c>
      <c r="C89" s="26" t="s">
        <v>34</v>
      </c>
      <c r="D89" s="26" t="s">
        <v>20</v>
      </c>
      <c r="E89" s="31" t="s">
        <v>47</v>
      </c>
      <c r="F89" s="26" t="s">
        <v>26</v>
      </c>
      <c r="G89" s="29">
        <v>42000</v>
      </c>
    </row>
    <row r="90" spans="1:7" ht="124.5" customHeight="1" x14ac:dyDescent="0.3">
      <c r="A90" s="41" t="s">
        <v>201</v>
      </c>
      <c r="B90" s="26" t="s">
        <v>16</v>
      </c>
      <c r="C90" s="26" t="s">
        <v>34</v>
      </c>
      <c r="D90" s="26" t="s">
        <v>20</v>
      </c>
      <c r="E90" s="34" t="s">
        <v>48</v>
      </c>
      <c r="F90" s="26" t="s">
        <v>22</v>
      </c>
      <c r="G90" s="29">
        <v>444816</v>
      </c>
    </row>
    <row r="91" spans="1:7" ht="96" customHeight="1" x14ac:dyDescent="0.3">
      <c r="A91" s="41" t="s">
        <v>202</v>
      </c>
      <c r="B91" s="26" t="s">
        <v>16</v>
      </c>
      <c r="C91" s="26" t="s">
        <v>34</v>
      </c>
      <c r="D91" s="26" t="s">
        <v>20</v>
      </c>
      <c r="E91" s="31" t="s">
        <v>48</v>
      </c>
      <c r="F91" s="26" t="s">
        <v>25</v>
      </c>
      <c r="G91" s="29">
        <v>381890</v>
      </c>
    </row>
    <row r="92" spans="1:7" ht="160.5" customHeight="1" x14ac:dyDescent="0.3">
      <c r="A92" s="43" t="s">
        <v>356</v>
      </c>
      <c r="B92" s="26" t="s">
        <v>16</v>
      </c>
      <c r="C92" s="26" t="s">
        <v>34</v>
      </c>
      <c r="D92" s="26" t="s">
        <v>20</v>
      </c>
      <c r="E92" s="31" t="s">
        <v>355</v>
      </c>
      <c r="F92" s="26" t="s">
        <v>22</v>
      </c>
      <c r="G92" s="29">
        <v>1926813</v>
      </c>
    </row>
    <row r="93" spans="1:7" ht="153.75" customHeight="1" x14ac:dyDescent="0.3">
      <c r="A93" s="41" t="s">
        <v>203</v>
      </c>
      <c r="B93" s="26" t="s">
        <v>16</v>
      </c>
      <c r="C93" s="26" t="s">
        <v>34</v>
      </c>
      <c r="D93" s="26" t="s">
        <v>20</v>
      </c>
      <c r="E93" s="46" t="s">
        <v>49</v>
      </c>
      <c r="F93" s="26" t="s">
        <v>22</v>
      </c>
      <c r="G93" s="29">
        <f>1107335+819478</f>
        <v>1926813</v>
      </c>
    </row>
    <row r="94" spans="1:7" ht="102" customHeight="1" x14ac:dyDescent="0.3">
      <c r="A94" s="41" t="s">
        <v>206</v>
      </c>
      <c r="B94" s="26" t="s">
        <v>16</v>
      </c>
      <c r="C94" s="26" t="s">
        <v>34</v>
      </c>
      <c r="D94" s="26" t="s">
        <v>20</v>
      </c>
      <c r="E94" s="34" t="s">
        <v>50</v>
      </c>
      <c r="F94" s="26" t="s">
        <v>25</v>
      </c>
      <c r="G94" s="29">
        <v>220000</v>
      </c>
    </row>
    <row r="95" spans="1:7" ht="54.75" customHeight="1" x14ac:dyDescent="0.3">
      <c r="A95" s="41" t="s">
        <v>207</v>
      </c>
      <c r="B95" s="26" t="s">
        <v>16</v>
      </c>
      <c r="C95" s="26" t="s">
        <v>34</v>
      </c>
      <c r="D95" s="26" t="s">
        <v>20</v>
      </c>
      <c r="E95" s="31" t="s">
        <v>51</v>
      </c>
      <c r="F95" s="26" t="s">
        <v>25</v>
      </c>
      <c r="G95" s="29">
        <v>30000</v>
      </c>
    </row>
    <row r="96" spans="1:7" ht="88.5" customHeight="1" x14ac:dyDescent="0.3">
      <c r="A96" s="41" t="s">
        <v>208</v>
      </c>
      <c r="B96" s="26" t="s">
        <v>16</v>
      </c>
      <c r="C96" s="26" t="s">
        <v>34</v>
      </c>
      <c r="D96" s="26" t="s">
        <v>20</v>
      </c>
      <c r="E96" s="34" t="s">
        <v>104</v>
      </c>
      <c r="F96" s="26" t="s">
        <v>25</v>
      </c>
      <c r="G96" s="29">
        <v>100000</v>
      </c>
    </row>
    <row r="97" spans="1:8" ht="67.5" customHeight="1" x14ac:dyDescent="0.3">
      <c r="A97" s="43" t="s">
        <v>209</v>
      </c>
      <c r="B97" s="26" t="s">
        <v>16</v>
      </c>
      <c r="C97" s="26" t="s">
        <v>34</v>
      </c>
      <c r="D97" s="26" t="s">
        <v>20</v>
      </c>
      <c r="E97" s="34" t="s">
        <v>106</v>
      </c>
      <c r="F97" s="26" t="s">
        <v>31</v>
      </c>
      <c r="G97" s="29">
        <v>50000</v>
      </c>
    </row>
    <row r="98" spans="1:8" ht="69.75" customHeight="1" x14ac:dyDescent="0.3">
      <c r="A98" s="41" t="s">
        <v>210</v>
      </c>
      <c r="B98" s="26" t="s">
        <v>16</v>
      </c>
      <c r="C98" s="26" t="s">
        <v>34</v>
      </c>
      <c r="D98" s="26" t="s">
        <v>20</v>
      </c>
      <c r="E98" s="34" t="s">
        <v>131</v>
      </c>
      <c r="F98" s="26" t="s">
        <v>25</v>
      </c>
      <c r="G98" s="29">
        <v>10000</v>
      </c>
    </row>
    <row r="99" spans="1:8" ht="113.25" customHeight="1" x14ac:dyDescent="0.3">
      <c r="A99" s="41" t="s">
        <v>211</v>
      </c>
      <c r="B99" s="26" t="s">
        <v>16</v>
      </c>
      <c r="C99" s="26" t="s">
        <v>34</v>
      </c>
      <c r="D99" s="26" t="s">
        <v>20</v>
      </c>
      <c r="E99" s="34" t="s">
        <v>144</v>
      </c>
      <c r="F99" s="26" t="s">
        <v>25</v>
      </c>
      <c r="G99" s="29">
        <v>30000</v>
      </c>
    </row>
    <row r="100" spans="1:8" ht="95.25" customHeight="1" x14ac:dyDescent="0.3">
      <c r="A100" s="41" t="s">
        <v>359</v>
      </c>
      <c r="B100" s="26" t="s">
        <v>16</v>
      </c>
      <c r="C100" s="26" t="s">
        <v>34</v>
      </c>
      <c r="D100" s="26" t="s">
        <v>20</v>
      </c>
      <c r="E100" s="34" t="s">
        <v>357</v>
      </c>
      <c r="F100" s="26" t="s">
        <v>25</v>
      </c>
      <c r="G100" s="29">
        <v>150000</v>
      </c>
    </row>
    <row r="101" spans="1:8" ht="102" customHeight="1" x14ac:dyDescent="0.3">
      <c r="A101" s="41" t="s">
        <v>360</v>
      </c>
      <c r="B101" s="26" t="s">
        <v>16</v>
      </c>
      <c r="C101" s="26" t="s">
        <v>34</v>
      </c>
      <c r="D101" s="26" t="s">
        <v>20</v>
      </c>
      <c r="E101" s="34" t="s">
        <v>358</v>
      </c>
      <c r="F101" s="26" t="s">
        <v>25</v>
      </c>
      <c r="G101" s="29">
        <v>1520</v>
      </c>
    </row>
    <row r="102" spans="1:8" ht="71.25" customHeight="1" x14ac:dyDescent="0.3">
      <c r="A102" s="41" t="s">
        <v>213</v>
      </c>
      <c r="B102" s="26" t="s">
        <v>16</v>
      </c>
      <c r="C102" s="26" t="s">
        <v>150</v>
      </c>
      <c r="D102" s="26" t="s">
        <v>20</v>
      </c>
      <c r="E102" s="34" t="s">
        <v>212</v>
      </c>
      <c r="F102" s="26" t="s">
        <v>152</v>
      </c>
      <c r="G102" s="29">
        <v>1483498.25</v>
      </c>
    </row>
    <row r="103" spans="1:8" ht="114.75" customHeight="1" x14ac:dyDescent="0.3">
      <c r="A103" s="54" t="s">
        <v>377</v>
      </c>
      <c r="B103" s="26" t="s">
        <v>16</v>
      </c>
      <c r="C103" s="26" t="s">
        <v>150</v>
      </c>
      <c r="D103" s="26" t="s">
        <v>40</v>
      </c>
      <c r="E103" s="34" t="s">
        <v>378</v>
      </c>
      <c r="F103" s="26" t="s">
        <v>152</v>
      </c>
      <c r="G103" s="29">
        <v>1192320</v>
      </c>
    </row>
    <row r="104" spans="1:8" ht="118.5" customHeight="1" x14ac:dyDescent="0.3">
      <c r="A104" s="43" t="s">
        <v>264</v>
      </c>
      <c r="B104" s="26" t="s">
        <v>16</v>
      </c>
      <c r="C104" s="26" t="s">
        <v>150</v>
      </c>
      <c r="D104" s="26" t="s">
        <v>40</v>
      </c>
      <c r="E104" s="34" t="s">
        <v>153</v>
      </c>
      <c r="F104" s="26" t="s">
        <v>152</v>
      </c>
      <c r="G104" s="29">
        <v>37260</v>
      </c>
    </row>
    <row r="105" spans="1:8" ht="71.25" customHeight="1" x14ac:dyDescent="0.3">
      <c r="A105" s="43" t="s">
        <v>263</v>
      </c>
      <c r="B105" s="26" t="s">
        <v>16</v>
      </c>
      <c r="C105" s="26" t="s">
        <v>150</v>
      </c>
      <c r="D105" s="26" t="s">
        <v>40</v>
      </c>
      <c r="E105" s="46" t="s">
        <v>369</v>
      </c>
      <c r="F105" s="34">
        <v>300</v>
      </c>
      <c r="G105" s="35">
        <v>1060391.24</v>
      </c>
    </row>
    <row r="106" spans="1:8" ht="71.25" customHeight="1" x14ac:dyDescent="0.3">
      <c r="A106" s="41" t="s">
        <v>263</v>
      </c>
      <c r="B106" s="26" t="s">
        <v>16</v>
      </c>
      <c r="C106" s="26" t="s">
        <v>150</v>
      </c>
      <c r="D106" s="26" t="s">
        <v>40</v>
      </c>
      <c r="E106" s="34" t="s">
        <v>151</v>
      </c>
      <c r="F106" s="26" t="s">
        <v>152</v>
      </c>
      <c r="G106" s="29">
        <v>674369.39</v>
      </c>
    </row>
    <row r="107" spans="1:8" ht="72.75" customHeight="1" x14ac:dyDescent="0.3">
      <c r="A107" s="41" t="s">
        <v>296</v>
      </c>
      <c r="B107" s="26" t="s">
        <v>16</v>
      </c>
      <c r="C107" s="26" t="s">
        <v>28</v>
      </c>
      <c r="D107" s="26" t="s">
        <v>21</v>
      </c>
      <c r="E107" s="34" t="s">
        <v>119</v>
      </c>
      <c r="F107" s="26" t="s">
        <v>25</v>
      </c>
      <c r="G107" s="29">
        <f>110300-5000</f>
        <v>105300</v>
      </c>
      <c r="H107" s="23"/>
    </row>
    <row r="108" spans="1:8" ht="65.25" customHeight="1" x14ac:dyDescent="0.3">
      <c r="A108" s="41" t="s">
        <v>379</v>
      </c>
      <c r="B108" s="26" t="s">
        <v>16</v>
      </c>
      <c r="C108" s="26" t="s">
        <v>28</v>
      </c>
      <c r="D108" s="26" t="s">
        <v>21</v>
      </c>
      <c r="E108" s="34" t="s">
        <v>119</v>
      </c>
      <c r="F108" s="26" t="s">
        <v>26</v>
      </c>
      <c r="G108" s="29">
        <v>5000</v>
      </c>
      <c r="H108" s="23"/>
    </row>
    <row r="109" spans="1:8" ht="67.5" customHeight="1" x14ac:dyDescent="0.3">
      <c r="A109" s="43" t="s">
        <v>295</v>
      </c>
      <c r="B109" s="26" t="s">
        <v>16</v>
      </c>
      <c r="C109" s="26" t="s">
        <v>28</v>
      </c>
      <c r="D109" s="26" t="s">
        <v>21</v>
      </c>
      <c r="E109" s="34" t="s">
        <v>120</v>
      </c>
      <c r="F109" s="26" t="s">
        <v>25</v>
      </c>
      <c r="G109" s="29">
        <v>150000</v>
      </c>
    </row>
    <row r="110" spans="1:8" ht="50.25" customHeight="1" x14ac:dyDescent="0.3">
      <c r="A110" s="13" t="s">
        <v>82</v>
      </c>
      <c r="B110" s="5" t="s">
        <v>52</v>
      </c>
      <c r="C110" s="5" t="s">
        <v>17</v>
      </c>
      <c r="D110" s="5" t="s">
        <v>17</v>
      </c>
      <c r="E110" s="5" t="s">
        <v>18</v>
      </c>
      <c r="F110" s="5" t="s">
        <v>19</v>
      </c>
      <c r="G110" s="17">
        <f>SUM(G111:G115)</f>
        <v>3110877</v>
      </c>
    </row>
    <row r="111" spans="1:8" ht="121.5" customHeight="1" x14ac:dyDescent="0.3">
      <c r="A111" s="1" t="s">
        <v>315</v>
      </c>
      <c r="B111" s="49" t="s">
        <v>52</v>
      </c>
      <c r="C111" s="49" t="s">
        <v>20</v>
      </c>
      <c r="D111" s="49" t="s">
        <v>40</v>
      </c>
      <c r="E111" s="30" t="s">
        <v>55</v>
      </c>
      <c r="F111" s="49" t="s">
        <v>22</v>
      </c>
      <c r="G111" s="19">
        <v>1415873</v>
      </c>
    </row>
    <row r="112" spans="1:8" ht="83.25" customHeight="1" x14ac:dyDescent="0.3">
      <c r="A112" s="6" t="s">
        <v>83</v>
      </c>
      <c r="B112" s="49" t="s">
        <v>52</v>
      </c>
      <c r="C112" s="49" t="s">
        <v>20</v>
      </c>
      <c r="D112" s="49" t="s">
        <v>40</v>
      </c>
      <c r="E112" s="30" t="s">
        <v>55</v>
      </c>
      <c r="F112" s="49" t="s">
        <v>25</v>
      </c>
      <c r="G112" s="19">
        <v>594800</v>
      </c>
    </row>
    <row r="113" spans="1:7" ht="59.25" customHeight="1" x14ac:dyDescent="0.3">
      <c r="A113" s="6" t="s">
        <v>84</v>
      </c>
      <c r="B113" s="49" t="s">
        <v>52</v>
      </c>
      <c r="C113" s="15" t="s">
        <v>20</v>
      </c>
      <c r="D113" s="49" t="s">
        <v>40</v>
      </c>
      <c r="E113" s="30" t="s">
        <v>55</v>
      </c>
      <c r="F113" s="49" t="s">
        <v>26</v>
      </c>
      <c r="G113" s="19">
        <v>17500</v>
      </c>
    </row>
    <row r="114" spans="1:7" ht="130.5" customHeight="1" x14ac:dyDescent="0.3">
      <c r="A114" s="1" t="s">
        <v>85</v>
      </c>
      <c r="B114" s="15" t="s">
        <v>52</v>
      </c>
      <c r="C114" s="24" t="s">
        <v>20</v>
      </c>
      <c r="D114" s="15" t="s">
        <v>40</v>
      </c>
      <c r="E114" s="30" t="s">
        <v>56</v>
      </c>
      <c r="F114" s="15" t="s">
        <v>22</v>
      </c>
      <c r="G114" s="19">
        <v>80899</v>
      </c>
    </row>
    <row r="115" spans="1:7" ht="108.75" customHeight="1" x14ac:dyDescent="0.3">
      <c r="A115" s="1" t="s">
        <v>53</v>
      </c>
      <c r="B115" s="49" t="s">
        <v>52</v>
      </c>
      <c r="C115" s="49" t="s">
        <v>20</v>
      </c>
      <c r="D115" s="49" t="s">
        <v>40</v>
      </c>
      <c r="E115" s="30" t="s">
        <v>54</v>
      </c>
      <c r="F115" s="49" t="s">
        <v>22</v>
      </c>
      <c r="G115" s="19">
        <v>1001805</v>
      </c>
    </row>
    <row r="116" spans="1:7" ht="68.25" customHeight="1" x14ac:dyDescent="0.3">
      <c r="A116" s="13" t="s">
        <v>86</v>
      </c>
      <c r="B116" s="5" t="s">
        <v>57</v>
      </c>
      <c r="C116" s="5" t="s">
        <v>17</v>
      </c>
      <c r="D116" s="5" t="s">
        <v>17</v>
      </c>
      <c r="E116" s="5" t="s">
        <v>18</v>
      </c>
      <c r="F116" s="5" t="s">
        <v>19</v>
      </c>
      <c r="G116" s="17">
        <f>SUM(G117:G121)</f>
        <v>6359340.6200000001</v>
      </c>
    </row>
    <row r="117" spans="1:7" s="14" customFormat="1" ht="141.75" customHeight="1" x14ac:dyDescent="0.25">
      <c r="A117" s="36" t="s">
        <v>163</v>
      </c>
      <c r="B117" s="49" t="s">
        <v>57</v>
      </c>
      <c r="C117" s="49" t="s">
        <v>20</v>
      </c>
      <c r="D117" s="49" t="s">
        <v>32</v>
      </c>
      <c r="E117" s="30" t="s">
        <v>24</v>
      </c>
      <c r="F117" s="49" t="s">
        <v>22</v>
      </c>
      <c r="G117" s="29">
        <f>5009511.82+58844+29222</f>
        <v>5097577.82</v>
      </c>
    </row>
    <row r="118" spans="1:7" ht="102.75" customHeight="1" x14ac:dyDescent="0.3">
      <c r="A118" s="36" t="s">
        <v>164</v>
      </c>
      <c r="B118" s="49" t="s">
        <v>57</v>
      </c>
      <c r="C118" s="49" t="s">
        <v>20</v>
      </c>
      <c r="D118" s="49" t="s">
        <v>32</v>
      </c>
      <c r="E118" s="30" t="s">
        <v>24</v>
      </c>
      <c r="F118" s="49" t="s">
        <v>25</v>
      </c>
      <c r="G118" s="29">
        <f>612777.94-30500</f>
        <v>582277.93999999994</v>
      </c>
    </row>
    <row r="119" spans="1:7" ht="85.5" customHeight="1" x14ac:dyDescent="0.3">
      <c r="A119" s="36" t="s">
        <v>165</v>
      </c>
      <c r="B119" s="49" t="s">
        <v>57</v>
      </c>
      <c r="C119" s="49" t="s">
        <v>20</v>
      </c>
      <c r="D119" s="49" t="s">
        <v>32</v>
      </c>
      <c r="E119" s="30" t="s">
        <v>24</v>
      </c>
      <c r="F119" s="49" t="s">
        <v>26</v>
      </c>
      <c r="G119" s="29">
        <v>16000</v>
      </c>
    </row>
    <row r="120" spans="1:7" ht="48" customHeight="1" x14ac:dyDescent="0.3">
      <c r="A120" s="37" t="s">
        <v>214</v>
      </c>
      <c r="B120" s="53" t="s">
        <v>57</v>
      </c>
      <c r="C120" s="53" t="s">
        <v>20</v>
      </c>
      <c r="D120" s="53" t="s">
        <v>29</v>
      </c>
      <c r="E120" s="30" t="s">
        <v>161</v>
      </c>
      <c r="F120" s="53" t="s">
        <v>26</v>
      </c>
      <c r="G120" s="19">
        <v>624984.86</v>
      </c>
    </row>
    <row r="121" spans="1:7" ht="102.75" customHeight="1" x14ac:dyDescent="0.3">
      <c r="A121" s="38" t="s">
        <v>187</v>
      </c>
      <c r="B121" s="49" t="s">
        <v>57</v>
      </c>
      <c r="C121" s="49" t="s">
        <v>42</v>
      </c>
      <c r="D121" s="49" t="s">
        <v>27</v>
      </c>
      <c r="E121" s="30" t="s">
        <v>72</v>
      </c>
      <c r="F121" s="49" t="s">
        <v>25</v>
      </c>
      <c r="G121" s="29">
        <f>8000+30500</f>
        <v>38500</v>
      </c>
    </row>
    <row r="122" spans="1:7" ht="63.75" customHeight="1" x14ac:dyDescent="0.3">
      <c r="A122" s="13" t="s">
        <v>87</v>
      </c>
      <c r="B122" s="5" t="s">
        <v>58</v>
      </c>
      <c r="C122" s="5" t="s">
        <v>17</v>
      </c>
      <c r="D122" s="5" t="s">
        <v>17</v>
      </c>
      <c r="E122" s="5" t="s">
        <v>18</v>
      </c>
      <c r="F122" s="5" t="s">
        <v>19</v>
      </c>
      <c r="G122" s="17">
        <f>SUM(G123:G184)</f>
        <v>182643361.88999999</v>
      </c>
    </row>
    <row r="123" spans="1:7" ht="152.25" customHeight="1" x14ac:dyDescent="0.3">
      <c r="A123" s="36" t="s">
        <v>215</v>
      </c>
      <c r="B123" s="26" t="s">
        <v>58</v>
      </c>
      <c r="C123" s="26" t="s">
        <v>42</v>
      </c>
      <c r="D123" s="26" t="s">
        <v>20</v>
      </c>
      <c r="E123" s="34" t="s">
        <v>154</v>
      </c>
      <c r="F123" s="26" t="s">
        <v>22</v>
      </c>
      <c r="G123" s="29">
        <f>3339520-172000+390624.88</f>
        <v>3558144.88</v>
      </c>
    </row>
    <row r="124" spans="1:7" ht="104.25" customHeight="1" x14ac:dyDescent="0.3">
      <c r="A124" s="39" t="s">
        <v>216</v>
      </c>
      <c r="B124" s="26" t="s">
        <v>58</v>
      </c>
      <c r="C124" s="26" t="s">
        <v>42</v>
      </c>
      <c r="D124" s="26" t="s">
        <v>20</v>
      </c>
      <c r="E124" s="34" t="s">
        <v>154</v>
      </c>
      <c r="F124" s="26" t="s">
        <v>25</v>
      </c>
      <c r="G124" s="29">
        <v>3580100</v>
      </c>
    </row>
    <row r="125" spans="1:7" ht="97.5" customHeight="1" x14ac:dyDescent="0.3">
      <c r="A125" s="36" t="s">
        <v>217</v>
      </c>
      <c r="B125" s="26" t="s">
        <v>58</v>
      </c>
      <c r="C125" s="26" t="s">
        <v>42</v>
      </c>
      <c r="D125" s="26" t="s">
        <v>20</v>
      </c>
      <c r="E125" s="34" t="s">
        <v>154</v>
      </c>
      <c r="F125" s="26" t="s">
        <v>31</v>
      </c>
      <c r="G125" s="29">
        <f>28704900-560000-300000+2138157.2</f>
        <v>29983057.199999999</v>
      </c>
    </row>
    <row r="126" spans="1:7" ht="89.25" customHeight="1" x14ac:dyDescent="0.3">
      <c r="A126" s="36" t="s">
        <v>218</v>
      </c>
      <c r="B126" s="26" t="s">
        <v>58</v>
      </c>
      <c r="C126" s="26" t="s">
        <v>42</v>
      </c>
      <c r="D126" s="26" t="s">
        <v>20</v>
      </c>
      <c r="E126" s="34" t="s">
        <v>154</v>
      </c>
      <c r="F126" s="26" t="s">
        <v>26</v>
      </c>
      <c r="G126" s="29">
        <v>93000</v>
      </c>
    </row>
    <row r="127" spans="1:7" ht="78.75" customHeight="1" x14ac:dyDescent="0.3">
      <c r="A127" s="36" t="s">
        <v>219</v>
      </c>
      <c r="B127" s="26" t="s">
        <v>58</v>
      </c>
      <c r="C127" s="26" t="s">
        <v>42</v>
      </c>
      <c r="D127" s="26" t="s">
        <v>20</v>
      </c>
      <c r="E127" s="34" t="s">
        <v>155</v>
      </c>
      <c r="F127" s="26" t="s">
        <v>31</v>
      </c>
      <c r="G127" s="29">
        <v>30000</v>
      </c>
    </row>
    <row r="128" spans="1:7" ht="261" customHeight="1" x14ac:dyDescent="0.3">
      <c r="A128" s="41" t="s">
        <v>271</v>
      </c>
      <c r="B128" s="26" t="s">
        <v>58</v>
      </c>
      <c r="C128" s="26" t="s">
        <v>42</v>
      </c>
      <c r="D128" s="26" t="s">
        <v>20</v>
      </c>
      <c r="E128" s="46" t="s">
        <v>270</v>
      </c>
      <c r="F128" s="26" t="s">
        <v>22</v>
      </c>
      <c r="G128" s="35">
        <f>2271916+193740</f>
        <v>2465656</v>
      </c>
    </row>
    <row r="129" spans="1:7" ht="213" customHeight="1" x14ac:dyDescent="0.3">
      <c r="A129" s="41" t="s">
        <v>272</v>
      </c>
      <c r="B129" s="26" t="s">
        <v>58</v>
      </c>
      <c r="C129" s="26" t="s">
        <v>42</v>
      </c>
      <c r="D129" s="26" t="s">
        <v>20</v>
      </c>
      <c r="E129" s="46" t="s">
        <v>270</v>
      </c>
      <c r="F129" s="26" t="s">
        <v>25</v>
      </c>
      <c r="G129" s="35">
        <v>17490</v>
      </c>
    </row>
    <row r="130" spans="1:7" ht="224.25" customHeight="1" x14ac:dyDescent="0.3">
      <c r="A130" s="41" t="s">
        <v>273</v>
      </c>
      <c r="B130" s="26" t="s">
        <v>58</v>
      </c>
      <c r="C130" s="26" t="s">
        <v>42</v>
      </c>
      <c r="D130" s="26" t="s">
        <v>20</v>
      </c>
      <c r="E130" s="46" t="s">
        <v>270</v>
      </c>
      <c r="F130" s="26" t="s">
        <v>31</v>
      </c>
      <c r="G130" s="35">
        <f>18618524+1574888</f>
        <v>20193412</v>
      </c>
    </row>
    <row r="131" spans="1:7" ht="78.75" customHeight="1" x14ac:dyDescent="0.3">
      <c r="A131" s="36" t="s">
        <v>220</v>
      </c>
      <c r="B131" s="26" t="s">
        <v>58</v>
      </c>
      <c r="C131" s="26" t="s">
        <v>42</v>
      </c>
      <c r="D131" s="26" t="s">
        <v>20</v>
      </c>
      <c r="E131" s="34" t="s">
        <v>156</v>
      </c>
      <c r="F131" s="26" t="s">
        <v>25</v>
      </c>
      <c r="G131" s="29">
        <v>147500</v>
      </c>
    </row>
    <row r="132" spans="1:7" ht="87" customHeight="1" x14ac:dyDescent="0.3">
      <c r="A132" s="36" t="s">
        <v>221</v>
      </c>
      <c r="B132" s="26" t="s">
        <v>58</v>
      </c>
      <c r="C132" s="26" t="s">
        <v>42</v>
      </c>
      <c r="D132" s="26" t="s">
        <v>20</v>
      </c>
      <c r="E132" s="34" t="s">
        <v>156</v>
      </c>
      <c r="F132" s="26" t="s">
        <v>31</v>
      </c>
      <c r="G132" s="29">
        <v>425000</v>
      </c>
    </row>
    <row r="133" spans="1:7" ht="185.25" customHeight="1" x14ac:dyDescent="0.3">
      <c r="A133" s="41" t="s">
        <v>274</v>
      </c>
      <c r="B133" s="26" t="s">
        <v>58</v>
      </c>
      <c r="C133" s="26" t="s">
        <v>42</v>
      </c>
      <c r="D133" s="26" t="s">
        <v>20</v>
      </c>
      <c r="E133" s="46" t="s">
        <v>276</v>
      </c>
      <c r="F133" s="34">
        <v>200</v>
      </c>
      <c r="G133" s="35">
        <v>38961</v>
      </c>
    </row>
    <row r="134" spans="1:7" ht="203.25" customHeight="1" x14ac:dyDescent="0.3">
      <c r="A134" s="41" t="s">
        <v>275</v>
      </c>
      <c r="B134" s="26" t="s">
        <v>58</v>
      </c>
      <c r="C134" s="26" t="s">
        <v>42</v>
      </c>
      <c r="D134" s="26" t="s">
        <v>20</v>
      </c>
      <c r="E134" s="46" t="s">
        <v>276</v>
      </c>
      <c r="F134" s="34">
        <v>600</v>
      </c>
      <c r="G134" s="35">
        <v>939789</v>
      </c>
    </row>
    <row r="135" spans="1:7" ht="152.25" customHeight="1" x14ac:dyDescent="0.3">
      <c r="A135" s="36" t="s">
        <v>215</v>
      </c>
      <c r="B135" s="26" t="s">
        <v>58</v>
      </c>
      <c r="C135" s="26" t="s">
        <v>42</v>
      </c>
      <c r="D135" s="26" t="s">
        <v>21</v>
      </c>
      <c r="E135" s="34" t="s">
        <v>154</v>
      </c>
      <c r="F135" s="26" t="s">
        <v>22</v>
      </c>
      <c r="G135" s="29">
        <v>1523400</v>
      </c>
    </row>
    <row r="136" spans="1:7" ht="102" customHeight="1" x14ac:dyDescent="0.3">
      <c r="A136" s="39" t="s">
        <v>216</v>
      </c>
      <c r="B136" s="26" t="s">
        <v>58</v>
      </c>
      <c r="C136" s="26" t="s">
        <v>42</v>
      </c>
      <c r="D136" s="26" t="s">
        <v>21</v>
      </c>
      <c r="E136" s="34" t="s">
        <v>154</v>
      </c>
      <c r="F136" s="26" t="s">
        <v>25</v>
      </c>
      <c r="G136" s="29">
        <v>601000</v>
      </c>
    </row>
    <row r="137" spans="1:7" ht="157.5" customHeight="1" x14ac:dyDescent="0.3">
      <c r="A137" s="36" t="s">
        <v>222</v>
      </c>
      <c r="B137" s="26" t="s">
        <v>58</v>
      </c>
      <c r="C137" s="26" t="s">
        <v>42</v>
      </c>
      <c r="D137" s="26" t="s">
        <v>21</v>
      </c>
      <c r="E137" s="34" t="s">
        <v>157</v>
      </c>
      <c r="F137" s="26" t="s">
        <v>22</v>
      </c>
      <c r="G137" s="29">
        <f>3393180+172000</f>
        <v>3565180</v>
      </c>
    </row>
    <row r="138" spans="1:7" ht="120" customHeight="1" x14ac:dyDescent="0.3">
      <c r="A138" s="36" t="s">
        <v>223</v>
      </c>
      <c r="B138" s="26" t="s">
        <v>58</v>
      </c>
      <c r="C138" s="26" t="s">
        <v>42</v>
      </c>
      <c r="D138" s="26" t="s">
        <v>21</v>
      </c>
      <c r="E138" s="34" t="s">
        <v>157</v>
      </c>
      <c r="F138" s="26" t="s">
        <v>25</v>
      </c>
      <c r="G138" s="29">
        <f>9848090+100000</f>
        <v>9948090</v>
      </c>
    </row>
    <row r="139" spans="1:7" ht="119.25" customHeight="1" x14ac:dyDescent="0.3">
      <c r="A139" s="36" t="s">
        <v>224</v>
      </c>
      <c r="B139" s="26" t="s">
        <v>58</v>
      </c>
      <c r="C139" s="26" t="s">
        <v>42</v>
      </c>
      <c r="D139" s="26" t="s">
        <v>21</v>
      </c>
      <c r="E139" s="34" t="s">
        <v>157</v>
      </c>
      <c r="F139" s="26" t="s">
        <v>31</v>
      </c>
      <c r="G139" s="29">
        <f>7304310+560000+200000</f>
        <v>8064310</v>
      </c>
    </row>
    <row r="140" spans="1:7" ht="102" customHeight="1" x14ac:dyDescent="0.3">
      <c r="A140" s="36" t="s">
        <v>225</v>
      </c>
      <c r="B140" s="26" t="s">
        <v>58</v>
      </c>
      <c r="C140" s="26" t="s">
        <v>42</v>
      </c>
      <c r="D140" s="26" t="s">
        <v>21</v>
      </c>
      <c r="E140" s="34" t="s">
        <v>157</v>
      </c>
      <c r="F140" s="26" t="s">
        <v>26</v>
      </c>
      <c r="G140" s="29">
        <v>587500</v>
      </c>
    </row>
    <row r="141" spans="1:7" ht="251.25" customHeight="1" x14ac:dyDescent="0.3">
      <c r="A141" s="41" t="s">
        <v>321</v>
      </c>
      <c r="B141" s="26" t="s">
        <v>58</v>
      </c>
      <c r="C141" s="26" t="s">
        <v>42</v>
      </c>
      <c r="D141" s="26" t="s">
        <v>21</v>
      </c>
      <c r="E141" s="46" t="s">
        <v>279</v>
      </c>
      <c r="F141" s="34">
        <v>100</v>
      </c>
      <c r="G141" s="35">
        <f>32310705+3625468.5</f>
        <v>35936173.5</v>
      </c>
    </row>
    <row r="142" spans="1:7" ht="214.5" customHeight="1" x14ac:dyDescent="0.3">
      <c r="A142" s="41" t="s">
        <v>322</v>
      </c>
      <c r="B142" s="26" t="s">
        <v>58</v>
      </c>
      <c r="C142" s="26" t="s">
        <v>42</v>
      </c>
      <c r="D142" s="26" t="s">
        <v>21</v>
      </c>
      <c r="E142" s="46" t="s">
        <v>279</v>
      </c>
      <c r="F142" s="34">
        <v>200</v>
      </c>
      <c r="G142" s="35">
        <v>207158</v>
      </c>
    </row>
    <row r="143" spans="1:7" ht="223.5" customHeight="1" x14ac:dyDescent="0.3">
      <c r="A143" s="41" t="s">
        <v>323</v>
      </c>
      <c r="B143" s="26" t="s">
        <v>58</v>
      </c>
      <c r="C143" s="26" t="s">
        <v>42</v>
      </c>
      <c r="D143" s="26" t="s">
        <v>21</v>
      </c>
      <c r="E143" s="46" t="s">
        <v>279</v>
      </c>
      <c r="F143" s="34">
        <v>600</v>
      </c>
      <c r="G143" s="35">
        <v>36128206</v>
      </c>
    </row>
    <row r="144" spans="1:7" ht="85.5" customHeight="1" x14ac:dyDescent="0.3">
      <c r="A144" s="36" t="s">
        <v>226</v>
      </c>
      <c r="B144" s="26" t="s">
        <v>58</v>
      </c>
      <c r="C144" s="26" t="s">
        <v>42</v>
      </c>
      <c r="D144" s="26" t="s">
        <v>21</v>
      </c>
      <c r="E144" s="34" t="s">
        <v>158</v>
      </c>
      <c r="F144" s="26" t="s">
        <v>31</v>
      </c>
      <c r="G144" s="29">
        <f>1578600+308388.06</f>
        <v>1886988.06</v>
      </c>
    </row>
    <row r="145" spans="1:8" ht="78.75" customHeight="1" x14ac:dyDescent="0.3">
      <c r="A145" s="36" t="s">
        <v>227</v>
      </c>
      <c r="B145" s="26" t="s">
        <v>58</v>
      </c>
      <c r="C145" s="26" t="s">
        <v>42</v>
      </c>
      <c r="D145" s="26" t="s">
        <v>21</v>
      </c>
      <c r="E145" s="34" t="s">
        <v>159</v>
      </c>
      <c r="F145" s="26" t="s">
        <v>25</v>
      </c>
      <c r="G145" s="29">
        <v>527500</v>
      </c>
    </row>
    <row r="146" spans="1:8" ht="93.75" customHeight="1" x14ac:dyDescent="0.3">
      <c r="A146" s="36" t="s">
        <v>228</v>
      </c>
      <c r="B146" s="26" t="s">
        <v>58</v>
      </c>
      <c r="C146" s="26" t="s">
        <v>42</v>
      </c>
      <c r="D146" s="26" t="s">
        <v>21</v>
      </c>
      <c r="E146" s="34" t="s">
        <v>159</v>
      </c>
      <c r="F146" s="26" t="s">
        <v>31</v>
      </c>
      <c r="G146" s="29">
        <v>400000</v>
      </c>
    </row>
    <row r="147" spans="1:8" ht="90.75" customHeight="1" x14ac:dyDescent="0.3">
      <c r="A147" s="43" t="s">
        <v>325</v>
      </c>
      <c r="B147" s="26" t="s">
        <v>58</v>
      </c>
      <c r="C147" s="26" t="s">
        <v>42</v>
      </c>
      <c r="D147" s="26" t="s">
        <v>21</v>
      </c>
      <c r="E147" s="34" t="s">
        <v>326</v>
      </c>
      <c r="F147" s="26" t="s">
        <v>25</v>
      </c>
      <c r="G147" s="29">
        <v>249732</v>
      </c>
    </row>
    <row r="148" spans="1:8" ht="105.75" customHeight="1" x14ac:dyDescent="0.3">
      <c r="A148" s="43" t="s">
        <v>324</v>
      </c>
      <c r="B148" s="26" t="s">
        <v>58</v>
      </c>
      <c r="C148" s="26" t="s">
        <v>42</v>
      </c>
      <c r="D148" s="26" t="s">
        <v>21</v>
      </c>
      <c r="E148" s="34" t="s">
        <v>326</v>
      </c>
      <c r="F148" s="26" t="s">
        <v>31</v>
      </c>
      <c r="G148" s="29">
        <v>303390.17</v>
      </c>
    </row>
    <row r="149" spans="1:8" ht="159.75" customHeight="1" x14ac:dyDescent="0.3">
      <c r="A149" s="54" t="s">
        <v>371</v>
      </c>
      <c r="B149" s="26" t="s">
        <v>58</v>
      </c>
      <c r="C149" s="26" t="s">
        <v>42</v>
      </c>
      <c r="D149" s="26" t="s">
        <v>21</v>
      </c>
      <c r="E149" s="34" t="s">
        <v>370</v>
      </c>
      <c r="F149" s="26" t="s">
        <v>25</v>
      </c>
      <c r="G149" s="29">
        <v>200000</v>
      </c>
    </row>
    <row r="150" spans="1:8" ht="108.75" customHeight="1" x14ac:dyDescent="0.3">
      <c r="A150" s="41" t="s">
        <v>302</v>
      </c>
      <c r="B150" s="26" t="s">
        <v>58</v>
      </c>
      <c r="C150" s="26" t="s">
        <v>42</v>
      </c>
      <c r="D150" s="26" t="s">
        <v>21</v>
      </c>
      <c r="E150" s="34" t="s">
        <v>60</v>
      </c>
      <c r="F150" s="26" t="s">
        <v>25</v>
      </c>
      <c r="G150" s="29">
        <v>60000</v>
      </c>
    </row>
    <row r="151" spans="1:8" ht="120" customHeight="1" x14ac:dyDescent="0.3">
      <c r="A151" s="41" t="s">
        <v>301</v>
      </c>
      <c r="B151" s="26" t="s">
        <v>58</v>
      </c>
      <c r="C151" s="26" t="s">
        <v>42</v>
      </c>
      <c r="D151" s="26" t="s">
        <v>21</v>
      </c>
      <c r="E151" s="34" t="s">
        <v>60</v>
      </c>
      <c r="F151" s="26" t="s">
        <v>31</v>
      </c>
      <c r="G151" s="29">
        <v>24000</v>
      </c>
    </row>
    <row r="152" spans="1:8" ht="75.75" customHeight="1" x14ac:dyDescent="0.3">
      <c r="A152" s="36" t="s">
        <v>232</v>
      </c>
      <c r="B152" s="26" t="s">
        <v>58</v>
      </c>
      <c r="C152" s="26" t="s">
        <v>42</v>
      </c>
      <c r="D152" s="26" t="s">
        <v>21</v>
      </c>
      <c r="E152" s="34" t="s">
        <v>130</v>
      </c>
      <c r="F152" s="26" t="s">
        <v>25</v>
      </c>
      <c r="G152" s="29">
        <v>30000</v>
      </c>
    </row>
    <row r="153" spans="1:8" ht="75.75" customHeight="1" x14ac:dyDescent="0.3">
      <c r="A153" s="36" t="s">
        <v>233</v>
      </c>
      <c r="B153" s="26" t="s">
        <v>58</v>
      </c>
      <c r="C153" s="26" t="s">
        <v>42</v>
      </c>
      <c r="D153" s="26" t="s">
        <v>21</v>
      </c>
      <c r="E153" s="34" t="s">
        <v>132</v>
      </c>
      <c r="F153" s="26" t="s">
        <v>31</v>
      </c>
      <c r="G153" s="29">
        <v>10000</v>
      </c>
    </row>
    <row r="154" spans="1:8" ht="111.75" customHeight="1" x14ac:dyDescent="0.3">
      <c r="A154" s="36" t="s">
        <v>211</v>
      </c>
      <c r="B154" s="26" t="s">
        <v>58</v>
      </c>
      <c r="C154" s="26" t="s">
        <v>42</v>
      </c>
      <c r="D154" s="26" t="s">
        <v>21</v>
      </c>
      <c r="E154" s="34" t="s">
        <v>144</v>
      </c>
      <c r="F154" s="26" t="s">
        <v>25</v>
      </c>
      <c r="G154" s="29">
        <v>24400</v>
      </c>
    </row>
    <row r="155" spans="1:8" ht="117.75" customHeight="1" x14ac:dyDescent="0.3">
      <c r="A155" s="36" t="s">
        <v>234</v>
      </c>
      <c r="B155" s="26" t="s">
        <v>58</v>
      </c>
      <c r="C155" s="26" t="s">
        <v>42</v>
      </c>
      <c r="D155" s="26" t="s">
        <v>21</v>
      </c>
      <c r="E155" s="34" t="s">
        <v>144</v>
      </c>
      <c r="F155" s="26" t="s">
        <v>31</v>
      </c>
      <c r="G155" s="29">
        <v>35000</v>
      </c>
    </row>
    <row r="156" spans="1:8" ht="75" customHeight="1" x14ac:dyDescent="0.3">
      <c r="A156" s="41" t="s">
        <v>230</v>
      </c>
      <c r="B156" s="26" t="s">
        <v>58</v>
      </c>
      <c r="C156" s="26" t="s">
        <v>42</v>
      </c>
      <c r="D156" s="26" t="s">
        <v>40</v>
      </c>
      <c r="E156" s="34" t="s">
        <v>59</v>
      </c>
      <c r="F156" s="26" t="s">
        <v>31</v>
      </c>
      <c r="G156" s="29">
        <f>7732400+287828.86</f>
        <v>8020228.8600000003</v>
      </c>
    </row>
    <row r="157" spans="1:8" ht="117.75" customHeight="1" x14ac:dyDescent="0.3">
      <c r="A157" s="41" t="s">
        <v>231</v>
      </c>
      <c r="B157" s="26" t="s">
        <v>58</v>
      </c>
      <c r="C157" s="26" t="s">
        <v>42</v>
      </c>
      <c r="D157" s="26" t="s">
        <v>40</v>
      </c>
      <c r="E157" s="34" t="s">
        <v>75</v>
      </c>
      <c r="F157" s="26" t="s">
        <v>31</v>
      </c>
      <c r="G157" s="29">
        <v>1580520.67</v>
      </c>
      <c r="H157" s="22"/>
    </row>
    <row r="158" spans="1:8" ht="94.5" customHeight="1" x14ac:dyDescent="0.3">
      <c r="A158" s="41" t="s">
        <v>363</v>
      </c>
      <c r="B158" s="26" t="s">
        <v>58</v>
      </c>
      <c r="C158" s="26" t="s">
        <v>42</v>
      </c>
      <c r="D158" s="26" t="s">
        <v>40</v>
      </c>
      <c r="E158" s="34" t="s">
        <v>361</v>
      </c>
      <c r="F158" s="26" t="s">
        <v>31</v>
      </c>
      <c r="G158" s="29">
        <v>150000</v>
      </c>
      <c r="H158" s="22"/>
    </row>
    <row r="159" spans="1:8" ht="96" customHeight="1" x14ac:dyDescent="0.3">
      <c r="A159" s="41" t="s">
        <v>364</v>
      </c>
      <c r="B159" s="26" t="s">
        <v>58</v>
      </c>
      <c r="C159" s="26" t="s">
        <v>42</v>
      </c>
      <c r="D159" s="26" t="s">
        <v>40</v>
      </c>
      <c r="E159" s="34" t="s">
        <v>362</v>
      </c>
      <c r="F159" s="26" t="s">
        <v>31</v>
      </c>
      <c r="G159" s="29">
        <v>1520</v>
      </c>
      <c r="H159" s="22"/>
    </row>
    <row r="160" spans="1:8" ht="113.25" customHeight="1" x14ac:dyDescent="0.3">
      <c r="A160" s="36" t="s">
        <v>235</v>
      </c>
      <c r="B160" s="26" t="s">
        <v>58</v>
      </c>
      <c r="C160" s="26" t="s">
        <v>42</v>
      </c>
      <c r="D160" s="26" t="s">
        <v>27</v>
      </c>
      <c r="E160" s="34" t="s">
        <v>61</v>
      </c>
      <c r="F160" s="26" t="s">
        <v>25</v>
      </c>
      <c r="G160" s="29">
        <v>30000</v>
      </c>
    </row>
    <row r="161" spans="1:7" ht="122.25" customHeight="1" x14ac:dyDescent="0.3">
      <c r="A161" s="36" t="s">
        <v>236</v>
      </c>
      <c r="B161" s="26" t="s">
        <v>58</v>
      </c>
      <c r="C161" s="26" t="s">
        <v>42</v>
      </c>
      <c r="D161" s="26" t="s">
        <v>27</v>
      </c>
      <c r="E161" s="34" t="s">
        <v>61</v>
      </c>
      <c r="F161" s="26" t="s">
        <v>31</v>
      </c>
      <c r="G161" s="29">
        <v>20000</v>
      </c>
    </row>
    <row r="162" spans="1:7" ht="101.25" customHeight="1" x14ac:dyDescent="0.3">
      <c r="A162" s="38" t="s">
        <v>187</v>
      </c>
      <c r="B162" s="26" t="s">
        <v>58</v>
      </c>
      <c r="C162" s="26" t="s">
        <v>42</v>
      </c>
      <c r="D162" s="26" t="s">
        <v>27</v>
      </c>
      <c r="E162" s="34" t="s">
        <v>72</v>
      </c>
      <c r="F162" s="26" t="s">
        <v>25</v>
      </c>
      <c r="G162" s="29">
        <v>8000</v>
      </c>
    </row>
    <row r="163" spans="1:7" ht="101.25" customHeight="1" x14ac:dyDescent="0.3">
      <c r="A163" s="41" t="s">
        <v>280</v>
      </c>
      <c r="B163" s="26" t="s">
        <v>58</v>
      </c>
      <c r="C163" s="26" t="s">
        <v>42</v>
      </c>
      <c r="D163" s="26" t="s">
        <v>42</v>
      </c>
      <c r="E163" s="46" t="s">
        <v>282</v>
      </c>
      <c r="F163" s="34">
        <v>200</v>
      </c>
      <c r="G163" s="35">
        <f>207900-13860</f>
        <v>194040</v>
      </c>
    </row>
    <row r="164" spans="1:7" ht="101.25" customHeight="1" x14ac:dyDescent="0.3">
      <c r="A164" s="41" t="s">
        <v>281</v>
      </c>
      <c r="B164" s="26" t="s">
        <v>58</v>
      </c>
      <c r="C164" s="26" t="s">
        <v>42</v>
      </c>
      <c r="D164" s="26" t="s">
        <v>42</v>
      </c>
      <c r="E164" s="46" t="s">
        <v>282</v>
      </c>
      <c r="F164" s="34">
        <v>600</v>
      </c>
      <c r="G164" s="35">
        <f>277200+13860</f>
        <v>291060</v>
      </c>
    </row>
    <row r="165" spans="1:7" ht="101.25" customHeight="1" x14ac:dyDescent="0.3">
      <c r="A165" s="41" t="s">
        <v>335</v>
      </c>
      <c r="B165" s="26" t="s">
        <v>58</v>
      </c>
      <c r="C165" s="26" t="s">
        <v>42</v>
      </c>
      <c r="D165" s="26" t="s">
        <v>42</v>
      </c>
      <c r="E165" s="34" t="s">
        <v>62</v>
      </c>
      <c r="F165" s="26" t="s">
        <v>31</v>
      </c>
      <c r="G165" s="29">
        <f>105900+360</f>
        <v>106260</v>
      </c>
    </row>
    <row r="166" spans="1:7" ht="105" customHeight="1" x14ac:dyDescent="0.3">
      <c r="A166" s="41" t="s">
        <v>283</v>
      </c>
      <c r="B166" s="26" t="s">
        <v>58</v>
      </c>
      <c r="C166" s="26" t="s">
        <v>42</v>
      </c>
      <c r="D166" s="26" t="s">
        <v>42</v>
      </c>
      <c r="E166" s="46" t="s">
        <v>284</v>
      </c>
      <c r="F166" s="34">
        <v>200</v>
      </c>
      <c r="G166" s="35">
        <v>46200</v>
      </c>
    </row>
    <row r="167" spans="1:7" ht="125.25" customHeight="1" x14ac:dyDescent="0.3">
      <c r="A167" s="36" t="s">
        <v>238</v>
      </c>
      <c r="B167" s="26" t="s">
        <v>58</v>
      </c>
      <c r="C167" s="26" t="s">
        <v>42</v>
      </c>
      <c r="D167" s="26" t="s">
        <v>42</v>
      </c>
      <c r="E167" s="34" t="s">
        <v>63</v>
      </c>
      <c r="F167" s="26" t="s">
        <v>25</v>
      </c>
      <c r="G167" s="29">
        <v>50000</v>
      </c>
    </row>
    <row r="168" spans="1:7" ht="134.25" customHeight="1" x14ac:dyDescent="0.3">
      <c r="A168" s="36" t="s">
        <v>239</v>
      </c>
      <c r="B168" s="26" t="s">
        <v>58</v>
      </c>
      <c r="C168" s="26" t="s">
        <v>42</v>
      </c>
      <c r="D168" s="26" t="s">
        <v>42</v>
      </c>
      <c r="E168" s="34" t="s">
        <v>63</v>
      </c>
      <c r="F168" s="26" t="s">
        <v>31</v>
      </c>
      <c r="G168" s="29">
        <v>75000</v>
      </c>
    </row>
    <row r="169" spans="1:7" ht="90.75" customHeight="1" x14ac:dyDescent="0.3">
      <c r="A169" s="36" t="s">
        <v>191</v>
      </c>
      <c r="B169" s="26" t="s">
        <v>58</v>
      </c>
      <c r="C169" s="26" t="s">
        <v>42</v>
      </c>
      <c r="D169" s="26" t="s">
        <v>42</v>
      </c>
      <c r="E169" s="34" t="s">
        <v>46</v>
      </c>
      <c r="F169" s="26" t="s">
        <v>25</v>
      </c>
      <c r="G169" s="29">
        <v>51100</v>
      </c>
    </row>
    <row r="170" spans="1:7" ht="87.75" customHeight="1" x14ac:dyDescent="0.3">
      <c r="A170" s="36" t="s">
        <v>240</v>
      </c>
      <c r="B170" s="26" t="s">
        <v>58</v>
      </c>
      <c r="C170" s="26" t="s">
        <v>42</v>
      </c>
      <c r="D170" s="26" t="s">
        <v>42</v>
      </c>
      <c r="E170" s="34" t="s">
        <v>46</v>
      </c>
      <c r="F170" s="26" t="s">
        <v>31</v>
      </c>
      <c r="G170" s="29">
        <v>31000</v>
      </c>
    </row>
    <row r="171" spans="1:7" ht="87.75" customHeight="1" x14ac:dyDescent="0.3">
      <c r="A171" s="36" t="s">
        <v>241</v>
      </c>
      <c r="B171" s="26" t="s">
        <v>58</v>
      </c>
      <c r="C171" s="26" t="s">
        <v>42</v>
      </c>
      <c r="D171" s="26" t="s">
        <v>42</v>
      </c>
      <c r="E171" s="34" t="s">
        <v>116</v>
      </c>
      <c r="F171" s="26" t="s">
        <v>25</v>
      </c>
      <c r="G171" s="29">
        <v>18800</v>
      </c>
    </row>
    <row r="172" spans="1:7" ht="93.75" x14ac:dyDescent="0.3">
      <c r="A172" s="37" t="s">
        <v>243</v>
      </c>
      <c r="B172" s="26" t="s">
        <v>58</v>
      </c>
      <c r="C172" s="26" t="s">
        <v>42</v>
      </c>
      <c r="D172" s="26" t="s">
        <v>42</v>
      </c>
      <c r="E172" s="34" t="s">
        <v>115</v>
      </c>
      <c r="F172" s="26" t="s">
        <v>25</v>
      </c>
      <c r="G172" s="29">
        <v>44000</v>
      </c>
    </row>
    <row r="173" spans="1:7" ht="117" customHeight="1" x14ac:dyDescent="0.3">
      <c r="A173" s="36" t="s">
        <v>244</v>
      </c>
      <c r="B173" s="26" t="s">
        <v>58</v>
      </c>
      <c r="C173" s="26" t="s">
        <v>42</v>
      </c>
      <c r="D173" s="26" t="s">
        <v>42</v>
      </c>
      <c r="E173" s="34" t="s">
        <v>145</v>
      </c>
      <c r="F173" s="26" t="s">
        <v>25</v>
      </c>
      <c r="G173" s="29">
        <v>10000</v>
      </c>
    </row>
    <row r="174" spans="1:7" ht="93" customHeight="1" x14ac:dyDescent="0.3">
      <c r="A174" s="36" t="s">
        <v>245</v>
      </c>
      <c r="B174" s="26" t="s">
        <v>58</v>
      </c>
      <c r="C174" s="26" t="s">
        <v>42</v>
      </c>
      <c r="D174" s="26" t="s">
        <v>42</v>
      </c>
      <c r="E174" s="34" t="s">
        <v>147</v>
      </c>
      <c r="F174" s="26" t="s">
        <v>25</v>
      </c>
      <c r="G174" s="29">
        <v>5000</v>
      </c>
    </row>
    <row r="175" spans="1:7" ht="117" customHeight="1" x14ac:dyDescent="0.3">
      <c r="A175" s="36" t="s">
        <v>246</v>
      </c>
      <c r="B175" s="26" t="s">
        <v>58</v>
      </c>
      <c r="C175" s="26" t="s">
        <v>42</v>
      </c>
      <c r="D175" s="26" t="s">
        <v>36</v>
      </c>
      <c r="E175" s="34" t="s">
        <v>64</v>
      </c>
      <c r="F175" s="26" t="s">
        <v>22</v>
      </c>
      <c r="G175" s="29">
        <f>4672600+185032.84</f>
        <v>4857632.84</v>
      </c>
    </row>
    <row r="176" spans="1:7" ht="78" customHeight="1" x14ac:dyDescent="0.3">
      <c r="A176" s="36" t="s">
        <v>247</v>
      </c>
      <c r="B176" s="26" t="s">
        <v>58</v>
      </c>
      <c r="C176" s="26" t="s">
        <v>42</v>
      </c>
      <c r="D176" s="26" t="s">
        <v>36</v>
      </c>
      <c r="E176" s="34" t="s">
        <v>64</v>
      </c>
      <c r="F176" s="26" t="s">
        <v>25</v>
      </c>
      <c r="G176" s="29">
        <v>1350400</v>
      </c>
    </row>
    <row r="177" spans="1:9" ht="62.25" customHeight="1" x14ac:dyDescent="0.3">
      <c r="A177" s="36" t="s">
        <v>248</v>
      </c>
      <c r="B177" s="26" t="s">
        <v>58</v>
      </c>
      <c r="C177" s="26" t="s">
        <v>42</v>
      </c>
      <c r="D177" s="26" t="s">
        <v>36</v>
      </c>
      <c r="E177" s="34" t="s">
        <v>64</v>
      </c>
      <c r="F177" s="26" t="s">
        <v>26</v>
      </c>
      <c r="G177" s="29">
        <v>57600</v>
      </c>
    </row>
    <row r="178" spans="1:9" ht="72" customHeight="1" x14ac:dyDescent="0.3">
      <c r="A178" s="40" t="s">
        <v>249</v>
      </c>
      <c r="B178" s="26" t="s">
        <v>58</v>
      </c>
      <c r="C178" s="26" t="s">
        <v>42</v>
      </c>
      <c r="D178" s="26" t="s">
        <v>36</v>
      </c>
      <c r="E178" s="34" t="s">
        <v>93</v>
      </c>
      <c r="F178" s="26" t="s">
        <v>25</v>
      </c>
      <c r="G178" s="29">
        <v>30000</v>
      </c>
    </row>
    <row r="179" spans="1:9" ht="90.75" customHeight="1" x14ac:dyDescent="0.3">
      <c r="A179" s="36" t="s">
        <v>250</v>
      </c>
      <c r="B179" s="26" t="s">
        <v>58</v>
      </c>
      <c r="C179" s="26" t="s">
        <v>42</v>
      </c>
      <c r="D179" s="26" t="s">
        <v>36</v>
      </c>
      <c r="E179" s="34" t="s">
        <v>128</v>
      </c>
      <c r="F179" s="26" t="s">
        <v>25</v>
      </c>
      <c r="G179" s="29">
        <v>10000</v>
      </c>
    </row>
    <row r="180" spans="1:9" ht="74.25" customHeight="1" x14ac:dyDescent="0.3">
      <c r="A180" s="36" t="s">
        <v>251</v>
      </c>
      <c r="B180" s="26" t="s">
        <v>58</v>
      </c>
      <c r="C180" s="26" t="s">
        <v>42</v>
      </c>
      <c r="D180" s="26" t="s">
        <v>36</v>
      </c>
      <c r="E180" s="34" t="s">
        <v>129</v>
      </c>
      <c r="F180" s="26" t="s">
        <v>25</v>
      </c>
      <c r="G180" s="29">
        <v>10000</v>
      </c>
    </row>
    <row r="181" spans="1:9" ht="144.75" customHeight="1" x14ac:dyDescent="0.3">
      <c r="A181" s="36" t="s">
        <v>163</v>
      </c>
      <c r="B181" s="26" t="s">
        <v>58</v>
      </c>
      <c r="C181" s="26" t="s">
        <v>42</v>
      </c>
      <c r="D181" s="26" t="s">
        <v>36</v>
      </c>
      <c r="E181" s="34" t="s">
        <v>24</v>
      </c>
      <c r="F181" s="26" t="s">
        <v>22</v>
      </c>
      <c r="G181" s="29">
        <v>2209608.58</v>
      </c>
    </row>
    <row r="182" spans="1:9" ht="101.25" customHeight="1" x14ac:dyDescent="0.3">
      <c r="A182" s="36" t="s">
        <v>164</v>
      </c>
      <c r="B182" s="26" t="s">
        <v>58</v>
      </c>
      <c r="C182" s="26" t="s">
        <v>42</v>
      </c>
      <c r="D182" s="26" t="s">
        <v>36</v>
      </c>
      <c r="E182" s="34" t="s">
        <v>24</v>
      </c>
      <c r="F182" s="26" t="s">
        <v>25</v>
      </c>
      <c r="G182" s="29">
        <v>262900</v>
      </c>
    </row>
    <row r="183" spans="1:9" ht="131.25" customHeight="1" x14ac:dyDescent="0.3">
      <c r="A183" s="41" t="s">
        <v>277</v>
      </c>
      <c r="B183" s="26" t="s">
        <v>58</v>
      </c>
      <c r="C183" s="26" t="s">
        <v>150</v>
      </c>
      <c r="D183" s="26" t="s">
        <v>23</v>
      </c>
      <c r="E183" s="46" t="s">
        <v>278</v>
      </c>
      <c r="F183" s="34">
        <v>300</v>
      </c>
      <c r="G183" s="35">
        <v>1067653.1299999999</v>
      </c>
    </row>
    <row r="184" spans="1:9" ht="86.25" customHeight="1" x14ac:dyDescent="0.3">
      <c r="A184" s="37" t="s">
        <v>314</v>
      </c>
      <c r="B184" s="26" t="s">
        <v>58</v>
      </c>
      <c r="C184" s="26" t="s">
        <v>28</v>
      </c>
      <c r="D184" s="26" t="s">
        <v>21</v>
      </c>
      <c r="E184" s="34" t="s">
        <v>299</v>
      </c>
      <c r="F184" s="26" t="s">
        <v>31</v>
      </c>
      <c r="G184" s="29">
        <v>270700</v>
      </c>
      <c r="I184" s="16"/>
    </row>
    <row r="185" spans="1:9" ht="86.25" customHeight="1" x14ac:dyDescent="0.3">
      <c r="A185" s="13" t="s">
        <v>88</v>
      </c>
      <c r="B185" s="8" t="s">
        <v>65</v>
      </c>
      <c r="C185" s="8" t="s">
        <v>17</v>
      </c>
      <c r="D185" s="8" t="s">
        <v>17</v>
      </c>
      <c r="E185" s="5" t="s">
        <v>18</v>
      </c>
      <c r="F185" s="8" t="s">
        <v>19</v>
      </c>
      <c r="G185" s="17">
        <f>SUM(G186:G199)</f>
        <v>8839361.1199999992</v>
      </c>
    </row>
    <row r="186" spans="1:9" ht="79.5" customHeight="1" x14ac:dyDescent="0.3">
      <c r="A186" s="37" t="s">
        <v>253</v>
      </c>
      <c r="B186" s="47" t="s">
        <v>65</v>
      </c>
      <c r="C186" s="47" t="s">
        <v>20</v>
      </c>
      <c r="D186" s="47" t="s">
        <v>29</v>
      </c>
      <c r="E186" s="30" t="s">
        <v>123</v>
      </c>
      <c r="F186" s="47" t="s">
        <v>25</v>
      </c>
      <c r="G186" s="20">
        <v>384000</v>
      </c>
    </row>
    <row r="187" spans="1:9" ht="79.5" customHeight="1" x14ac:dyDescent="0.3">
      <c r="A187" s="36" t="s">
        <v>255</v>
      </c>
      <c r="B187" s="47" t="s">
        <v>65</v>
      </c>
      <c r="C187" s="47" t="s">
        <v>20</v>
      </c>
      <c r="D187" s="47" t="s">
        <v>29</v>
      </c>
      <c r="E187" s="30" t="s">
        <v>124</v>
      </c>
      <c r="F187" s="47" t="s">
        <v>25</v>
      </c>
      <c r="G187" s="20">
        <v>300000</v>
      </c>
    </row>
    <row r="188" spans="1:9" ht="96" customHeight="1" x14ac:dyDescent="0.3">
      <c r="A188" s="36" t="s">
        <v>254</v>
      </c>
      <c r="B188" s="47" t="s">
        <v>65</v>
      </c>
      <c r="C188" s="47" t="s">
        <v>20</v>
      </c>
      <c r="D188" s="47" t="s">
        <v>29</v>
      </c>
      <c r="E188" s="30" t="s">
        <v>300</v>
      </c>
      <c r="F188" s="47" t="s">
        <v>25</v>
      </c>
      <c r="G188" s="18">
        <v>100000</v>
      </c>
    </row>
    <row r="189" spans="1:9" ht="89.25" customHeight="1" x14ac:dyDescent="0.3">
      <c r="A189" s="44" t="s">
        <v>297</v>
      </c>
      <c r="B189" s="47" t="s">
        <v>65</v>
      </c>
      <c r="C189" s="47" t="s">
        <v>20</v>
      </c>
      <c r="D189" s="47" t="s">
        <v>29</v>
      </c>
      <c r="E189" s="30" t="s">
        <v>125</v>
      </c>
      <c r="F189" s="47" t="s">
        <v>25</v>
      </c>
      <c r="G189" s="20">
        <v>150000</v>
      </c>
    </row>
    <row r="190" spans="1:9" ht="85.5" customHeight="1" x14ac:dyDescent="0.3">
      <c r="A190" s="44" t="s">
        <v>298</v>
      </c>
      <c r="B190" s="47" t="s">
        <v>65</v>
      </c>
      <c r="C190" s="47" t="s">
        <v>20</v>
      </c>
      <c r="D190" s="47" t="s">
        <v>29</v>
      </c>
      <c r="E190" s="30" t="s">
        <v>126</v>
      </c>
      <c r="F190" s="47" t="s">
        <v>25</v>
      </c>
      <c r="G190" s="18">
        <v>150000</v>
      </c>
    </row>
    <row r="191" spans="1:9" ht="91.5" customHeight="1" x14ac:dyDescent="0.3">
      <c r="A191" s="41" t="s">
        <v>171</v>
      </c>
      <c r="B191" s="31" t="s">
        <v>65</v>
      </c>
      <c r="C191" s="31" t="s">
        <v>20</v>
      </c>
      <c r="D191" s="31" t="s">
        <v>29</v>
      </c>
      <c r="E191" s="34" t="s">
        <v>127</v>
      </c>
      <c r="F191" s="31" t="s">
        <v>25</v>
      </c>
      <c r="G191" s="35">
        <v>48157.77</v>
      </c>
    </row>
    <row r="192" spans="1:9" ht="148.5" customHeight="1" x14ac:dyDescent="0.3">
      <c r="A192" s="41" t="s">
        <v>163</v>
      </c>
      <c r="B192" s="31" t="s">
        <v>65</v>
      </c>
      <c r="C192" s="31" t="s">
        <v>20</v>
      </c>
      <c r="D192" s="31" t="s">
        <v>29</v>
      </c>
      <c r="E192" s="34" t="s">
        <v>24</v>
      </c>
      <c r="F192" s="31" t="s">
        <v>22</v>
      </c>
      <c r="G192" s="35">
        <f>4442207.02+472521.39+31698.75</f>
        <v>4946427.1599999992</v>
      </c>
    </row>
    <row r="193" spans="1:7" ht="87.75" customHeight="1" x14ac:dyDescent="0.3">
      <c r="A193" s="41" t="s">
        <v>164</v>
      </c>
      <c r="B193" s="31" t="s">
        <v>65</v>
      </c>
      <c r="C193" s="31" t="s">
        <v>20</v>
      </c>
      <c r="D193" s="31" t="s">
        <v>29</v>
      </c>
      <c r="E193" s="34" t="s">
        <v>24</v>
      </c>
      <c r="F193" s="31" t="s">
        <v>25</v>
      </c>
      <c r="G193" s="35">
        <v>819773.58</v>
      </c>
    </row>
    <row r="194" spans="1:7" ht="89.25" customHeight="1" x14ac:dyDescent="0.3">
      <c r="A194" s="41" t="s">
        <v>165</v>
      </c>
      <c r="B194" s="31" t="s">
        <v>65</v>
      </c>
      <c r="C194" s="31" t="s">
        <v>20</v>
      </c>
      <c r="D194" s="31" t="s">
        <v>29</v>
      </c>
      <c r="E194" s="34" t="s">
        <v>24</v>
      </c>
      <c r="F194" s="31" t="s">
        <v>26</v>
      </c>
      <c r="G194" s="35">
        <v>4200</v>
      </c>
    </row>
    <row r="195" spans="1:7" ht="55.5" customHeight="1" x14ac:dyDescent="0.3">
      <c r="A195" s="41" t="s">
        <v>265</v>
      </c>
      <c r="B195" s="31" t="s">
        <v>65</v>
      </c>
      <c r="C195" s="31" t="s">
        <v>20</v>
      </c>
      <c r="D195" s="31" t="s">
        <v>29</v>
      </c>
      <c r="E195" s="34" t="s">
        <v>160</v>
      </c>
      <c r="F195" s="31" t="s">
        <v>25</v>
      </c>
      <c r="G195" s="35">
        <f>1823022.75-122521.39-34000-34698.75</f>
        <v>1631802.61</v>
      </c>
    </row>
    <row r="196" spans="1:7" ht="40.5" customHeight="1" x14ac:dyDescent="0.3">
      <c r="A196" s="41" t="s">
        <v>266</v>
      </c>
      <c r="B196" s="31" t="s">
        <v>65</v>
      </c>
      <c r="C196" s="31" t="s">
        <v>20</v>
      </c>
      <c r="D196" s="31" t="s">
        <v>29</v>
      </c>
      <c r="E196" s="34" t="s">
        <v>160</v>
      </c>
      <c r="F196" s="31" t="s">
        <v>26</v>
      </c>
      <c r="G196" s="35">
        <f>20000+34000</f>
        <v>54000</v>
      </c>
    </row>
    <row r="197" spans="1:7" ht="86.25" customHeight="1" x14ac:dyDescent="0.3">
      <c r="A197" s="41" t="s">
        <v>252</v>
      </c>
      <c r="B197" s="31" t="s">
        <v>65</v>
      </c>
      <c r="C197" s="31" t="s">
        <v>23</v>
      </c>
      <c r="D197" s="31" t="s">
        <v>37</v>
      </c>
      <c r="E197" s="34" t="s">
        <v>66</v>
      </c>
      <c r="F197" s="31" t="s">
        <v>25</v>
      </c>
      <c r="G197" s="35">
        <v>240000</v>
      </c>
    </row>
    <row r="198" spans="1:7" ht="109.5" customHeight="1" x14ac:dyDescent="0.3">
      <c r="A198" s="52" t="s">
        <v>187</v>
      </c>
      <c r="B198" s="31" t="s">
        <v>65</v>
      </c>
      <c r="C198" s="31" t="s">
        <v>42</v>
      </c>
      <c r="D198" s="31" t="s">
        <v>27</v>
      </c>
      <c r="E198" s="34" t="s">
        <v>72</v>
      </c>
      <c r="F198" s="31" t="s">
        <v>25</v>
      </c>
      <c r="G198" s="35">
        <f>8000-2500</f>
        <v>5500</v>
      </c>
    </row>
    <row r="199" spans="1:7" ht="77.25" customHeight="1" x14ac:dyDescent="0.3">
      <c r="A199" s="43" t="s">
        <v>189</v>
      </c>
      <c r="B199" s="31" t="s">
        <v>65</v>
      </c>
      <c r="C199" s="31" t="s">
        <v>42</v>
      </c>
      <c r="D199" s="31" t="s">
        <v>27</v>
      </c>
      <c r="E199" s="34" t="s">
        <v>137</v>
      </c>
      <c r="F199" s="31" t="s">
        <v>25</v>
      </c>
      <c r="G199" s="35">
        <v>5500</v>
      </c>
    </row>
    <row r="200" spans="1:7" ht="52.5" customHeight="1" x14ac:dyDescent="0.3">
      <c r="A200" s="13" t="s">
        <v>89</v>
      </c>
      <c r="B200" s="8" t="s">
        <v>67</v>
      </c>
      <c r="C200" s="8" t="s">
        <v>17</v>
      </c>
      <c r="D200" s="8" t="s">
        <v>17</v>
      </c>
      <c r="E200" s="5" t="s">
        <v>18</v>
      </c>
      <c r="F200" s="8" t="s">
        <v>19</v>
      </c>
      <c r="G200" s="17">
        <f>SUM(G201:G205)</f>
        <v>2190567.29</v>
      </c>
    </row>
    <row r="201" spans="1:7" s="14" customFormat="1" ht="112.5" x14ac:dyDescent="0.25">
      <c r="A201" s="1" t="s">
        <v>68</v>
      </c>
      <c r="B201" s="47" t="s">
        <v>67</v>
      </c>
      <c r="C201" s="47" t="s">
        <v>20</v>
      </c>
      <c r="D201" s="47" t="s">
        <v>32</v>
      </c>
      <c r="E201" s="30" t="s">
        <v>69</v>
      </c>
      <c r="F201" s="47" t="s">
        <v>22</v>
      </c>
      <c r="G201" s="20">
        <v>1139457.74</v>
      </c>
    </row>
    <row r="202" spans="1:7" ht="75" customHeight="1" x14ac:dyDescent="0.3">
      <c r="A202" s="1" t="s">
        <v>90</v>
      </c>
      <c r="B202" s="47" t="s">
        <v>67</v>
      </c>
      <c r="C202" s="47" t="s">
        <v>20</v>
      </c>
      <c r="D202" s="47" t="s">
        <v>32</v>
      </c>
      <c r="E202" s="30" t="s">
        <v>69</v>
      </c>
      <c r="F202" s="47" t="s">
        <v>25</v>
      </c>
      <c r="G202" s="35">
        <f>222035+11000</f>
        <v>233035</v>
      </c>
    </row>
    <row r="203" spans="1:7" ht="60" customHeight="1" x14ac:dyDescent="0.3">
      <c r="A203" s="1" t="s">
        <v>73</v>
      </c>
      <c r="B203" s="47" t="s">
        <v>67</v>
      </c>
      <c r="C203" s="47" t="s">
        <v>20</v>
      </c>
      <c r="D203" s="47" t="s">
        <v>32</v>
      </c>
      <c r="E203" s="30" t="s">
        <v>69</v>
      </c>
      <c r="F203" s="47" t="s">
        <v>26</v>
      </c>
      <c r="G203" s="20">
        <v>500</v>
      </c>
    </row>
    <row r="204" spans="1:7" ht="114" customHeight="1" x14ac:dyDescent="0.3">
      <c r="A204" s="1" t="s">
        <v>70</v>
      </c>
      <c r="B204" s="47" t="s">
        <v>67</v>
      </c>
      <c r="C204" s="47" t="s">
        <v>20</v>
      </c>
      <c r="D204" s="47" t="s">
        <v>32</v>
      </c>
      <c r="E204" s="30" t="s">
        <v>71</v>
      </c>
      <c r="F204" s="47" t="s">
        <v>22</v>
      </c>
      <c r="G204" s="20">
        <v>682785</v>
      </c>
    </row>
    <row r="205" spans="1:7" ht="168.75" customHeight="1" x14ac:dyDescent="0.3">
      <c r="A205" s="42" t="s">
        <v>339</v>
      </c>
      <c r="B205" s="31" t="s">
        <v>67</v>
      </c>
      <c r="C205" s="31" t="s">
        <v>20</v>
      </c>
      <c r="D205" s="31" t="s">
        <v>32</v>
      </c>
      <c r="E205" s="34" t="s">
        <v>338</v>
      </c>
      <c r="F205" s="31" t="s">
        <v>22</v>
      </c>
      <c r="G205" s="35">
        <f>134789+0.55</f>
        <v>134789.54999999999</v>
      </c>
    </row>
    <row r="206" spans="1:7" ht="59.25" customHeight="1" x14ac:dyDescent="0.3">
      <c r="A206" s="33" t="s">
        <v>91</v>
      </c>
      <c r="B206" s="8" t="s">
        <v>77</v>
      </c>
      <c r="C206" s="8" t="s">
        <v>17</v>
      </c>
      <c r="D206" s="8" t="s">
        <v>17</v>
      </c>
      <c r="E206" s="5" t="s">
        <v>18</v>
      </c>
      <c r="F206" s="8" t="s">
        <v>19</v>
      </c>
      <c r="G206" s="17">
        <f>SUM(G207:G234)</f>
        <v>20323350.890000001</v>
      </c>
    </row>
    <row r="207" spans="1:7" ht="148.5" customHeight="1" x14ac:dyDescent="0.3">
      <c r="A207" s="41" t="s">
        <v>163</v>
      </c>
      <c r="B207" s="31" t="s">
        <v>77</v>
      </c>
      <c r="C207" s="31" t="s">
        <v>20</v>
      </c>
      <c r="D207" s="31" t="s">
        <v>29</v>
      </c>
      <c r="E207" s="26" t="s">
        <v>24</v>
      </c>
      <c r="F207" s="31" t="s">
        <v>22</v>
      </c>
      <c r="G207" s="35">
        <f>4089028.65+390469.8-355350.3-878179.71</f>
        <v>3245968.4400000004</v>
      </c>
    </row>
    <row r="208" spans="1:7" ht="96.75" customHeight="1" x14ac:dyDescent="0.3">
      <c r="A208" s="41" t="s">
        <v>164</v>
      </c>
      <c r="B208" s="31" t="s">
        <v>77</v>
      </c>
      <c r="C208" s="31" t="s">
        <v>20</v>
      </c>
      <c r="D208" s="31" t="s">
        <v>29</v>
      </c>
      <c r="E208" s="26" t="s">
        <v>24</v>
      </c>
      <c r="F208" s="31" t="s">
        <v>25</v>
      </c>
      <c r="G208" s="35">
        <v>58900</v>
      </c>
    </row>
    <row r="209" spans="1:8" ht="165" customHeight="1" x14ac:dyDescent="0.3">
      <c r="A209" s="41" t="s">
        <v>294</v>
      </c>
      <c r="B209" s="31" t="s">
        <v>77</v>
      </c>
      <c r="C209" s="31" t="s">
        <v>23</v>
      </c>
      <c r="D209" s="31" t="s">
        <v>27</v>
      </c>
      <c r="E209" s="26" t="s">
        <v>293</v>
      </c>
      <c r="F209" s="31" t="s">
        <v>25</v>
      </c>
      <c r="G209" s="35">
        <f>7500+7500</f>
        <v>15000</v>
      </c>
    </row>
    <row r="210" spans="1:8" ht="165" customHeight="1" x14ac:dyDescent="0.3">
      <c r="A210" s="41" t="s">
        <v>366</v>
      </c>
      <c r="B210" s="31" t="s">
        <v>77</v>
      </c>
      <c r="C210" s="31" t="s">
        <v>23</v>
      </c>
      <c r="D210" s="31" t="s">
        <v>27</v>
      </c>
      <c r="E210" s="26" t="s">
        <v>365</v>
      </c>
      <c r="F210" s="31" t="s">
        <v>25</v>
      </c>
      <c r="G210" s="35">
        <v>169874.32</v>
      </c>
    </row>
    <row r="211" spans="1:8" ht="71.25" customHeight="1" x14ac:dyDescent="0.3">
      <c r="A211" s="36" t="s">
        <v>256</v>
      </c>
      <c r="B211" s="49" t="s">
        <v>77</v>
      </c>
      <c r="C211" s="49" t="s">
        <v>23</v>
      </c>
      <c r="D211" s="49" t="s">
        <v>32</v>
      </c>
      <c r="E211" s="30" t="s">
        <v>33</v>
      </c>
      <c r="F211" s="49" t="s">
        <v>26</v>
      </c>
      <c r="G211" s="20">
        <v>1300000</v>
      </c>
    </row>
    <row r="212" spans="1:8" ht="114.75" customHeight="1" x14ac:dyDescent="0.3">
      <c r="A212" s="37" t="s">
        <v>257</v>
      </c>
      <c r="B212" s="49" t="s">
        <v>77</v>
      </c>
      <c r="C212" s="49" t="s">
        <v>23</v>
      </c>
      <c r="D212" s="49" t="s">
        <v>34</v>
      </c>
      <c r="E212" s="30" t="s">
        <v>35</v>
      </c>
      <c r="F212" s="49" t="s">
        <v>26</v>
      </c>
      <c r="G212" s="20">
        <v>1900000</v>
      </c>
    </row>
    <row r="213" spans="1:8" ht="108.75" customHeight="1" x14ac:dyDescent="0.3">
      <c r="A213" s="37" t="s">
        <v>327</v>
      </c>
      <c r="B213" s="50" t="s">
        <v>77</v>
      </c>
      <c r="C213" s="50" t="s">
        <v>23</v>
      </c>
      <c r="D213" s="50" t="s">
        <v>36</v>
      </c>
      <c r="E213" s="30" t="s">
        <v>317</v>
      </c>
      <c r="F213" s="50" t="s">
        <v>318</v>
      </c>
      <c r="G213" s="35">
        <f>1616160.82-580398.82</f>
        <v>1035762.0000000001</v>
      </c>
    </row>
    <row r="214" spans="1:8" ht="109.5" customHeight="1" x14ac:dyDescent="0.3">
      <c r="A214" s="37" t="s">
        <v>328</v>
      </c>
      <c r="B214" s="50" t="s">
        <v>77</v>
      </c>
      <c r="C214" s="50" t="s">
        <v>23</v>
      </c>
      <c r="D214" s="50" t="s">
        <v>36</v>
      </c>
      <c r="E214" s="30" t="s">
        <v>319</v>
      </c>
      <c r="F214" s="50" t="s">
        <v>318</v>
      </c>
      <c r="G214" s="35">
        <f>397995.23-226467.23</f>
        <v>171527.99999999997</v>
      </c>
    </row>
    <row r="215" spans="1:8" ht="72" customHeight="1" x14ac:dyDescent="0.3">
      <c r="A215" s="41" t="s">
        <v>329</v>
      </c>
      <c r="B215" s="26" t="s">
        <v>77</v>
      </c>
      <c r="C215" s="26" t="s">
        <v>23</v>
      </c>
      <c r="D215" s="26" t="s">
        <v>36</v>
      </c>
      <c r="E215" s="46" t="s">
        <v>309</v>
      </c>
      <c r="F215" s="34">
        <v>200</v>
      </c>
      <c r="G215" s="35">
        <f>3047280.69-2014156.05+978394.05</f>
        <v>2011518.69</v>
      </c>
      <c r="H215" s="45"/>
    </row>
    <row r="216" spans="1:8" ht="71.25" customHeight="1" x14ac:dyDescent="0.3">
      <c r="A216" s="41" t="s">
        <v>306</v>
      </c>
      <c r="B216" s="26" t="s">
        <v>77</v>
      </c>
      <c r="C216" s="26" t="s">
        <v>23</v>
      </c>
      <c r="D216" s="26" t="s">
        <v>36</v>
      </c>
      <c r="E216" s="46" t="s">
        <v>310</v>
      </c>
      <c r="F216" s="34">
        <v>200</v>
      </c>
      <c r="G216" s="35">
        <f>1025066.51-171528</f>
        <v>853538.51</v>
      </c>
      <c r="H216" s="45"/>
    </row>
    <row r="217" spans="1:8" ht="83.25" customHeight="1" x14ac:dyDescent="0.3">
      <c r="A217" s="43" t="s">
        <v>307</v>
      </c>
      <c r="B217" s="26" t="s">
        <v>77</v>
      </c>
      <c r="C217" s="26" t="s">
        <v>23</v>
      </c>
      <c r="D217" s="26" t="s">
        <v>36</v>
      </c>
      <c r="E217" s="46" t="s">
        <v>311</v>
      </c>
      <c r="F217" s="34">
        <v>200</v>
      </c>
      <c r="G217" s="35">
        <v>150000</v>
      </c>
      <c r="H217" s="45"/>
    </row>
    <row r="218" spans="1:8" ht="87" customHeight="1" x14ac:dyDescent="0.3">
      <c r="A218" s="41" t="s">
        <v>308</v>
      </c>
      <c r="B218" s="26" t="s">
        <v>77</v>
      </c>
      <c r="C218" s="26" t="s">
        <v>23</v>
      </c>
      <c r="D218" s="26" t="s">
        <v>36</v>
      </c>
      <c r="E218" s="46" t="s">
        <v>312</v>
      </c>
      <c r="F218" s="34">
        <v>200</v>
      </c>
      <c r="G218" s="35">
        <v>11295.76</v>
      </c>
      <c r="H218" s="45"/>
    </row>
    <row r="219" spans="1:8" ht="74.25" customHeight="1" x14ac:dyDescent="0.3">
      <c r="A219" s="36" t="s">
        <v>258</v>
      </c>
      <c r="B219" s="49" t="s">
        <v>77</v>
      </c>
      <c r="C219" s="49" t="s">
        <v>23</v>
      </c>
      <c r="D219" s="49" t="s">
        <v>36</v>
      </c>
      <c r="E219" s="30" t="s">
        <v>30</v>
      </c>
      <c r="F219" s="49" t="s">
        <v>25</v>
      </c>
      <c r="G219" s="19">
        <v>184021</v>
      </c>
    </row>
    <row r="220" spans="1:8" ht="90.75" customHeight="1" x14ac:dyDescent="0.3">
      <c r="A220" s="39" t="s">
        <v>267</v>
      </c>
      <c r="B220" s="49" t="s">
        <v>77</v>
      </c>
      <c r="C220" s="49" t="s">
        <v>27</v>
      </c>
      <c r="D220" s="49" t="s">
        <v>20</v>
      </c>
      <c r="E220" s="30" t="s">
        <v>101</v>
      </c>
      <c r="F220" s="49" t="s">
        <v>25</v>
      </c>
      <c r="G220" s="29">
        <f>54000-38.4</f>
        <v>53961.599999999999</v>
      </c>
    </row>
    <row r="221" spans="1:8" ht="73.5" customHeight="1" x14ac:dyDescent="0.3">
      <c r="A221" s="37" t="s">
        <v>268</v>
      </c>
      <c r="B221" s="49" t="s">
        <v>77</v>
      </c>
      <c r="C221" s="49" t="s">
        <v>27</v>
      </c>
      <c r="D221" s="49" t="s">
        <v>20</v>
      </c>
      <c r="E221" s="30" t="s">
        <v>102</v>
      </c>
      <c r="F221" s="49" t="s">
        <v>25</v>
      </c>
      <c r="G221" s="29">
        <f>180000+38.4</f>
        <v>180038.39999999999</v>
      </c>
    </row>
    <row r="222" spans="1:8" ht="73.5" customHeight="1" x14ac:dyDescent="0.3">
      <c r="A222" s="43" t="s">
        <v>269</v>
      </c>
      <c r="B222" s="26" t="s">
        <v>77</v>
      </c>
      <c r="C222" s="26" t="s">
        <v>27</v>
      </c>
      <c r="D222" s="26" t="s">
        <v>20</v>
      </c>
      <c r="E222" s="34" t="s">
        <v>292</v>
      </c>
      <c r="F222" s="26" t="s">
        <v>25</v>
      </c>
      <c r="G222" s="29">
        <v>2000000</v>
      </c>
    </row>
    <row r="223" spans="1:8" ht="93" customHeight="1" x14ac:dyDescent="0.3">
      <c r="A223" s="43" t="s">
        <v>331</v>
      </c>
      <c r="B223" s="26" t="s">
        <v>77</v>
      </c>
      <c r="C223" s="26" t="s">
        <v>27</v>
      </c>
      <c r="D223" s="26" t="s">
        <v>21</v>
      </c>
      <c r="E223" s="34" t="s">
        <v>96</v>
      </c>
      <c r="F223" s="26" t="s">
        <v>25</v>
      </c>
      <c r="G223" s="29">
        <v>110500</v>
      </c>
    </row>
    <row r="224" spans="1:8" ht="98.25" customHeight="1" x14ac:dyDescent="0.3">
      <c r="A224" s="43" t="s">
        <v>332</v>
      </c>
      <c r="B224" s="26" t="s">
        <v>77</v>
      </c>
      <c r="C224" s="26" t="s">
        <v>27</v>
      </c>
      <c r="D224" s="26" t="s">
        <v>21</v>
      </c>
      <c r="E224" s="34" t="s">
        <v>97</v>
      </c>
      <c r="F224" s="26" t="s">
        <v>25</v>
      </c>
      <c r="G224" s="29">
        <v>155000</v>
      </c>
    </row>
    <row r="225" spans="1:10" ht="105.75" customHeight="1" x14ac:dyDescent="0.3">
      <c r="A225" s="37" t="s">
        <v>330</v>
      </c>
      <c r="B225" s="50" t="s">
        <v>77</v>
      </c>
      <c r="C225" s="50" t="s">
        <v>27</v>
      </c>
      <c r="D225" s="50" t="s">
        <v>21</v>
      </c>
      <c r="E225" s="30" t="s">
        <v>320</v>
      </c>
      <c r="F225" s="50" t="s">
        <v>318</v>
      </c>
      <c r="G225" s="29">
        <f>374832.5+124944.17</f>
        <v>499776.67</v>
      </c>
    </row>
    <row r="226" spans="1:10" ht="76.5" customHeight="1" x14ac:dyDescent="0.3">
      <c r="A226" s="37" t="s">
        <v>259</v>
      </c>
      <c r="B226" s="49" t="s">
        <v>77</v>
      </c>
      <c r="C226" s="49" t="s">
        <v>27</v>
      </c>
      <c r="D226" s="49" t="s">
        <v>21</v>
      </c>
      <c r="E226" s="30" t="s">
        <v>98</v>
      </c>
      <c r="F226" s="49" t="s">
        <v>25</v>
      </c>
      <c r="G226" s="19">
        <v>70000</v>
      </c>
    </row>
    <row r="227" spans="1:10" ht="76.5" customHeight="1" x14ac:dyDescent="0.3">
      <c r="A227" s="37" t="s">
        <v>260</v>
      </c>
      <c r="B227" s="49" t="s">
        <v>77</v>
      </c>
      <c r="C227" s="49" t="s">
        <v>27</v>
      </c>
      <c r="D227" s="49" t="s">
        <v>21</v>
      </c>
      <c r="E227" s="30" t="s">
        <v>99</v>
      </c>
      <c r="F227" s="49" t="s">
        <v>25</v>
      </c>
      <c r="G227" s="19">
        <v>75000</v>
      </c>
    </row>
    <row r="228" spans="1:10" ht="86.25" customHeight="1" x14ac:dyDescent="0.3">
      <c r="A228" s="37" t="s">
        <v>261</v>
      </c>
      <c r="B228" s="49" t="s">
        <v>77</v>
      </c>
      <c r="C228" s="49" t="s">
        <v>27</v>
      </c>
      <c r="D228" s="49" t="s">
        <v>21</v>
      </c>
      <c r="E228" s="30" t="s">
        <v>100</v>
      </c>
      <c r="F228" s="49" t="s">
        <v>25</v>
      </c>
      <c r="G228" s="19">
        <v>26500</v>
      </c>
    </row>
    <row r="229" spans="1:10" ht="76.5" customHeight="1" x14ac:dyDescent="0.3">
      <c r="A229" s="37" t="s">
        <v>262</v>
      </c>
      <c r="B229" s="49" t="s">
        <v>77</v>
      </c>
      <c r="C229" s="49" t="s">
        <v>27</v>
      </c>
      <c r="D229" s="49" t="s">
        <v>40</v>
      </c>
      <c r="E229" s="30" t="s">
        <v>41</v>
      </c>
      <c r="F229" s="49" t="s">
        <v>25</v>
      </c>
      <c r="G229" s="29">
        <v>2000000</v>
      </c>
    </row>
    <row r="230" spans="1:10" ht="79.5" customHeight="1" x14ac:dyDescent="0.3">
      <c r="A230" s="43" t="s">
        <v>333</v>
      </c>
      <c r="B230" s="49" t="s">
        <v>77</v>
      </c>
      <c r="C230" s="49" t="s">
        <v>27</v>
      </c>
      <c r="D230" s="49" t="s">
        <v>40</v>
      </c>
      <c r="E230" s="30" t="s">
        <v>95</v>
      </c>
      <c r="F230" s="49" t="s">
        <v>25</v>
      </c>
      <c r="G230" s="35">
        <f>2216031-1485191.31+1485191.31</f>
        <v>2216031</v>
      </c>
    </row>
    <row r="231" spans="1:10" ht="63.75" customHeight="1" x14ac:dyDescent="0.3">
      <c r="A231" s="43" t="s">
        <v>334</v>
      </c>
      <c r="B231" s="49" t="s">
        <v>77</v>
      </c>
      <c r="C231" s="49" t="s">
        <v>27</v>
      </c>
      <c r="D231" s="49" t="s">
        <v>40</v>
      </c>
      <c r="E231" s="30" t="s">
        <v>313</v>
      </c>
      <c r="F231" s="49" t="s">
        <v>25</v>
      </c>
      <c r="G231" s="35">
        <f>2003969-374832.5</f>
        <v>1629136.5</v>
      </c>
    </row>
    <row r="232" spans="1:10" ht="84.75" customHeight="1" x14ac:dyDescent="0.3">
      <c r="A232" s="41" t="s">
        <v>382</v>
      </c>
      <c r="B232" s="26" t="s">
        <v>77</v>
      </c>
      <c r="C232" s="26" t="s">
        <v>150</v>
      </c>
      <c r="D232" s="26" t="s">
        <v>40</v>
      </c>
      <c r="E232" s="46" t="s">
        <v>380</v>
      </c>
      <c r="F232" s="26" t="s">
        <v>152</v>
      </c>
      <c r="G232" s="35">
        <v>114526</v>
      </c>
    </row>
    <row r="233" spans="1:10" ht="87.75" customHeight="1" x14ac:dyDescent="0.3">
      <c r="A233" s="41" t="s">
        <v>383</v>
      </c>
      <c r="B233" s="26" t="s">
        <v>77</v>
      </c>
      <c r="C233" s="26" t="s">
        <v>150</v>
      </c>
      <c r="D233" s="26" t="s">
        <v>40</v>
      </c>
      <c r="E233" s="46" t="s">
        <v>381</v>
      </c>
      <c r="F233" s="26" t="s">
        <v>152</v>
      </c>
      <c r="G233" s="35">
        <v>85474</v>
      </c>
    </row>
    <row r="234" spans="1:10" ht="123.75" customHeight="1" x14ac:dyDescent="0.3">
      <c r="A234" s="43" t="s">
        <v>264</v>
      </c>
      <c r="B234" s="26" t="s">
        <v>77</v>
      </c>
      <c r="C234" s="26" t="s">
        <v>150</v>
      </c>
      <c r="D234" s="26" t="s">
        <v>40</v>
      </c>
      <c r="E234" s="34" t="s">
        <v>153</v>
      </c>
      <c r="F234" s="26" t="s">
        <v>152</v>
      </c>
      <c r="G234" s="29">
        <f>37260-37260</f>
        <v>0</v>
      </c>
    </row>
    <row r="235" spans="1:10" ht="44.25" customHeight="1" x14ac:dyDescent="0.3">
      <c r="A235" s="13" t="s">
        <v>92</v>
      </c>
      <c r="B235" s="28"/>
      <c r="C235" s="28"/>
      <c r="D235" s="28"/>
      <c r="E235" s="28"/>
      <c r="F235" s="28"/>
      <c r="G235" s="17">
        <f>G27+G110+G116+G122+G185+G200+G206</f>
        <v>277540449.86000001</v>
      </c>
    </row>
    <row r="236" spans="1:10" s="9" customFormat="1" ht="35.25" customHeight="1" x14ac:dyDescent="0.3">
      <c r="A236" s="11"/>
      <c r="B236" s="12"/>
      <c r="C236" s="12"/>
      <c r="D236" s="12"/>
      <c r="E236" s="12"/>
      <c r="F236" s="12"/>
      <c r="G236" s="51" t="s">
        <v>342</v>
      </c>
    </row>
    <row r="237" spans="1:10" s="7" customFormat="1" ht="24" customHeight="1" x14ac:dyDescent="0.3">
      <c r="A237" s="2"/>
      <c r="B237" s="2"/>
      <c r="C237" s="2"/>
      <c r="D237" s="2"/>
      <c r="E237" s="2"/>
      <c r="F237" s="2"/>
      <c r="G237" s="32"/>
      <c r="I237" s="10"/>
      <c r="J237" s="10"/>
    </row>
    <row r="238" spans="1:10" s="7" customFormat="1" x14ac:dyDescent="0.3">
      <c r="A238" s="2"/>
      <c r="B238" s="2"/>
      <c r="C238" s="2"/>
      <c r="D238" s="2"/>
      <c r="E238" s="2"/>
      <c r="F238" s="2"/>
      <c r="G238" s="4"/>
    </row>
    <row r="239" spans="1:10" x14ac:dyDescent="0.3">
      <c r="B239" s="2"/>
      <c r="C239" s="2"/>
      <c r="D239" s="2"/>
      <c r="E239" s="2"/>
      <c r="F239" s="2"/>
      <c r="G239" s="25"/>
    </row>
    <row r="240" spans="1:10" x14ac:dyDescent="0.3">
      <c r="B240" s="2"/>
      <c r="C240" s="2"/>
      <c r="D240" s="2"/>
      <c r="E240" s="2"/>
      <c r="F240" s="2"/>
      <c r="G240" s="4"/>
    </row>
    <row r="241" spans="2:7" x14ac:dyDescent="0.3">
      <c r="B241" s="2"/>
      <c r="C241" s="2"/>
      <c r="D241" s="2"/>
      <c r="E241" s="2"/>
      <c r="F241" s="2"/>
      <c r="G241" s="4"/>
    </row>
    <row r="242" spans="2:7" x14ac:dyDescent="0.3">
      <c r="B242" s="2"/>
      <c r="C242" s="2"/>
      <c r="D242" s="2"/>
      <c r="E242" s="2"/>
      <c r="F242" s="2"/>
      <c r="G242" s="4"/>
    </row>
    <row r="243" spans="2:7" x14ac:dyDescent="0.3">
      <c r="B243" s="2"/>
      <c r="C243" s="2"/>
      <c r="D243" s="2"/>
      <c r="E243" s="2"/>
      <c r="F243" s="2"/>
      <c r="G243" s="4"/>
    </row>
    <row r="244" spans="2:7" x14ac:dyDescent="0.3">
      <c r="B244" s="2"/>
      <c r="C244" s="2"/>
      <c r="D244" s="2"/>
      <c r="E244" s="2"/>
      <c r="F244" s="2"/>
      <c r="G244" s="4"/>
    </row>
    <row r="245" spans="2:7" x14ac:dyDescent="0.3">
      <c r="B245" s="2"/>
      <c r="C245" s="2"/>
      <c r="D245" s="2"/>
      <c r="E245" s="2"/>
      <c r="F245" s="2"/>
      <c r="G245" s="4"/>
    </row>
    <row r="246" spans="2:7" x14ac:dyDescent="0.3">
      <c r="B246" s="2"/>
      <c r="C246" s="2"/>
      <c r="D246" s="2"/>
      <c r="E246" s="2"/>
      <c r="F246" s="2"/>
      <c r="G246" s="4"/>
    </row>
    <row r="247" spans="2:7" x14ac:dyDescent="0.3">
      <c r="B247" s="2"/>
      <c r="C247" s="2"/>
      <c r="D247" s="2"/>
      <c r="E247" s="2"/>
      <c r="F247" s="2"/>
      <c r="G247" s="4"/>
    </row>
    <row r="248" spans="2:7" x14ac:dyDescent="0.3">
      <c r="B248" s="2"/>
      <c r="C248" s="2"/>
      <c r="D248" s="2"/>
      <c r="E248" s="2"/>
      <c r="F248" s="2"/>
      <c r="G248" s="4"/>
    </row>
    <row r="249" spans="2:7" x14ac:dyDescent="0.3">
      <c r="B249" s="2"/>
      <c r="C249" s="2"/>
      <c r="D249" s="2"/>
      <c r="E249" s="2"/>
      <c r="F249" s="2"/>
      <c r="G249" s="4"/>
    </row>
    <row r="250" spans="2:7" x14ac:dyDescent="0.3">
      <c r="B250" s="2"/>
      <c r="C250" s="2"/>
      <c r="D250" s="2"/>
      <c r="E250" s="2"/>
      <c r="F250" s="2"/>
      <c r="G250" s="4"/>
    </row>
    <row r="251" spans="2:7" x14ac:dyDescent="0.3">
      <c r="B251" s="2"/>
      <c r="C251" s="2"/>
      <c r="D251" s="2"/>
      <c r="E251" s="2"/>
      <c r="F251" s="2"/>
      <c r="G251" s="4"/>
    </row>
    <row r="252" spans="2:7" x14ac:dyDescent="0.3">
      <c r="B252" s="2"/>
      <c r="C252" s="2"/>
      <c r="D252" s="2"/>
      <c r="E252" s="2"/>
      <c r="F252" s="2"/>
      <c r="G252" s="4"/>
    </row>
    <row r="253" spans="2:7" x14ac:dyDescent="0.3">
      <c r="B253" s="2"/>
      <c r="C253" s="2"/>
      <c r="D253" s="2"/>
      <c r="E253" s="2"/>
      <c r="F253" s="2"/>
      <c r="G253" s="4"/>
    </row>
    <row r="254" spans="2:7" x14ac:dyDescent="0.3">
      <c r="B254" s="2"/>
      <c r="C254" s="2"/>
      <c r="D254" s="2"/>
      <c r="E254" s="2"/>
      <c r="F254" s="2"/>
      <c r="G254" s="4"/>
    </row>
    <row r="255" spans="2:7" x14ac:dyDescent="0.3">
      <c r="B255" s="2"/>
      <c r="C255" s="2"/>
      <c r="D255" s="2"/>
      <c r="E255" s="2"/>
      <c r="F255" s="2"/>
      <c r="G255" s="4"/>
    </row>
    <row r="256" spans="2:7" x14ac:dyDescent="0.3">
      <c r="B256" s="2"/>
      <c r="C256" s="2"/>
      <c r="D256" s="2"/>
      <c r="E256" s="2"/>
      <c r="F256" s="2"/>
      <c r="G256" s="4"/>
    </row>
    <row r="257" spans="2:7" x14ac:dyDescent="0.3">
      <c r="B257" s="2"/>
      <c r="C257" s="2"/>
      <c r="D257" s="2"/>
      <c r="E257" s="2"/>
      <c r="F257" s="2"/>
      <c r="G257" s="4"/>
    </row>
    <row r="258" spans="2:7" x14ac:dyDescent="0.3">
      <c r="B258" s="2"/>
      <c r="C258" s="2"/>
      <c r="D258" s="2"/>
      <c r="E258" s="2"/>
      <c r="F258" s="2"/>
      <c r="G258" s="4"/>
    </row>
    <row r="259" spans="2:7" x14ac:dyDescent="0.3">
      <c r="B259" s="2"/>
      <c r="C259" s="2"/>
      <c r="D259" s="2"/>
      <c r="E259" s="2"/>
      <c r="F259" s="2"/>
      <c r="G259" s="4"/>
    </row>
    <row r="260" spans="2:7" x14ac:dyDescent="0.3">
      <c r="B260" s="2"/>
      <c r="C260" s="2"/>
      <c r="D260" s="2"/>
      <c r="E260" s="2"/>
      <c r="F260" s="2"/>
      <c r="G260" s="4"/>
    </row>
    <row r="261" spans="2:7" x14ac:dyDescent="0.3">
      <c r="B261" s="2"/>
      <c r="C261" s="2"/>
      <c r="D261" s="2"/>
      <c r="E261" s="2"/>
      <c r="F261" s="2"/>
      <c r="G261" s="4"/>
    </row>
    <row r="262" spans="2:7" x14ac:dyDescent="0.3">
      <c r="B262" s="2"/>
      <c r="C262" s="2"/>
      <c r="D262" s="2"/>
      <c r="E262" s="2"/>
      <c r="F262" s="2"/>
      <c r="G262" s="4"/>
    </row>
    <row r="263" spans="2:7" x14ac:dyDescent="0.3">
      <c r="B263" s="2"/>
      <c r="C263" s="2"/>
      <c r="D263" s="2"/>
      <c r="E263" s="2"/>
      <c r="F263" s="2"/>
      <c r="G263" s="4"/>
    </row>
    <row r="264" spans="2:7" x14ac:dyDescent="0.3">
      <c r="B264" s="2"/>
      <c r="C264" s="2"/>
      <c r="D264" s="2"/>
      <c r="E264" s="2"/>
      <c r="F264" s="2"/>
      <c r="G264" s="4"/>
    </row>
    <row r="265" spans="2:7" x14ac:dyDescent="0.3">
      <c r="B265" s="2"/>
      <c r="C265" s="2"/>
      <c r="D265" s="2"/>
      <c r="E265" s="2"/>
      <c r="F265" s="2"/>
      <c r="G265" s="4"/>
    </row>
    <row r="266" spans="2:7" x14ac:dyDescent="0.3">
      <c r="B266" s="2"/>
      <c r="C266" s="2"/>
      <c r="D266" s="2"/>
      <c r="E266" s="2"/>
      <c r="F266" s="2"/>
      <c r="G266" s="4"/>
    </row>
    <row r="267" spans="2:7" x14ac:dyDescent="0.3">
      <c r="B267" s="2"/>
      <c r="C267" s="2"/>
      <c r="D267" s="2"/>
      <c r="E267" s="2"/>
      <c r="F267" s="2"/>
      <c r="G267" s="4"/>
    </row>
    <row r="268" spans="2:7" x14ac:dyDescent="0.3">
      <c r="B268" s="2"/>
      <c r="C268" s="2"/>
      <c r="D268" s="2"/>
      <c r="E268" s="2"/>
      <c r="F268" s="2"/>
      <c r="G268" s="4"/>
    </row>
    <row r="269" spans="2:7" x14ac:dyDescent="0.3">
      <c r="B269" s="2"/>
      <c r="C269" s="2"/>
      <c r="D269" s="2"/>
      <c r="E269" s="2"/>
      <c r="F269" s="2"/>
      <c r="G269" s="4"/>
    </row>
    <row r="270" spans="2:7" x14ac:dyDescent="0.3">
      <c r="B270" s="2"/>
      <c r="C270" s="2"/>
      <c r="D270" s="2"/>
      <c r="E270" s="2"/>
      <c r="F270" s="2"/>
      <c r="G270" s="4"/>
    </row>
    <row r="271" spans="2:7" x14ac:dyDescent="0.3">
      <c r="B271" s="2"/>
      <c r="C271" s="2"/>
      <c r="D271" s="2"/>
      <c r="E271" s="2"/>
      <c r="F271" s="2"/>
      <c r="G271" s="4"/>
    </row>
    <row r="272" spans="2:7" x14ac:dyDescent="0.3">
      <c r="B272" s="2"/>
      <c r="C272" s="2"/>
      <c r="D272" s="2"/>
      <c r="E272" s="2"/>
      <c r="F272" s="2"/>
      <c r="G272" s="4"/>
    </row>
    <row r="273" spans="2:7" x14ac:dyDescent="0.3">
      <c r="B273" s="2"/>
      <c r="C273" s="2"/>
      <c r="D273" s="2"/>
      <c r="E273" s="2"/>
      <c r="F273" s="2"/>
      <c r="G273" s="4"/>
    </row>
    <row r="274" spans="2:7" x14ac:dyDescent="0.3">
      <c r="B274" s="2"/>
      <c r="C274" s="2"/>
      <c r="D274" s="2"/>
      <c r="E274" s="2"/>
      <c r="F274" s="2"/>
      <c r="G274" s="4"/>
    </row>
    <row r="275" spans="2:7" x14ac:dyDescent="0.3">
      <c r="B275" s="2"/>
      <c r="C275" s="2"/>
      <c r="D275" s="2"/>
      <c r="E275" s="2"/>
      <c r="F275" s="2"/>
      <c r="G275" s="4"/>
    </row>
    <row r="276" spans="2:7" x14ac:dyDescent="0.3">
      <c r="B276" s="2"/>
      <c r="C276" s="2"/>
      <c r="D276" s="2"/>
      <c r="E276" s="2"/>
      <c r="F276" s="2"/>
      <c r="G276" s="4"/>
    </row>
    <row r="277" spans="2:7" x14ac:dyDescent="0.3">
      <c r="B277" s="2"/>
      <c r="C277" s="2"/>
      <c r="D277" s="2"/>
      <c r="E277" s="2"/>
      <c r="F277" s="2"/>
      <c r="G277" s="4"/>
    </row>
    <row r="278" spans="2:7" x14ac:dyDescent="0.3">
      <c r="B278" s="2"/>
      <c r="C278" s="2"/>
      <c r="D278" s="2"/>
      <c r="E278" s="2"/>
      <c r="F278" s="2"/>
      <c r="G278" s="4"/>
    </row>
    <row r="279" spans="2:7" x14ac:dyDescent="0.3">
      <c r="B279" s="2"/>
      <c r="C279" s="2"/>
      <c r="D279" s="2"/>
      <c r="E279" s="2"/>
      <c r="F279" s="2"/>
      <c r="G279" s="4"/>
    </row>
    <row r="280" spans="2:7" x14ac:dyDescent="0.3">
      <c r="B280" s="2"/>
      <c r="C280" s="2"/>
      <c r="D280" s="2"/>
      <c r="E280" s="2"/>
      <c r="F280" s="2"/>
      <c r="G280" s="4"/>
    </row>
    <row r="281" spans="2:7" x14ac:dyDescent="0.3">
      <c r="B281" s="2"/>
      <c r="C281" s="2"/>
      <c r="D281" s="2"/>
      <c r="E281" s="2"/>
      <c r="F281" s="2"/>
      <c r="G281" s="4"/>
    </row>
    <row r="282" spans="2:7" x14ac:dyDescent="0.3">
      <c r="B282" s="2"/>
      <c r="C282" s="2"/>
      <c r="D282" s="2"/>
      <c r="E282" s="2"/>
      <c r="F282" s="2"/>
      <c r="G282" s="21"/>
    </row>
    <row r="283" spans="2:7" x14ac:dyDescent="0.3">
      <c r="B283" s="2"/>
      <c r="C283" s="2"/>
      <c r="D283" s="2"/>
      <c r="E283" s="2"/>
      <c r="F283" s="2"/>
      <c r="G283" s="21"/>
    </row>
    <row r="284" spans="2:7" x14ac:dyDescent="0.3">
      <c r="B284" s="2"/>
      <c r="C284" s="2"/>
      <c r="D284" s="2"/>
      <c r="E284" s="2"/>
      <c r="F284" s="2"/>
      <c r="G284" s="4"/>
    </row>
    <row r="285" spans="2:7" x14ac:dyDescent="0.3">
      <c r="B285" s="2"/>
      <c r="C285" s="2"/>
      <c r="D285" s="2"/>
      <c r="E285" s="2"/>
      <c r="F285" s="2"/>
      <c r="G285" s="4"/>
    </row>
    <row r="286" spans="2:7" x14ac:dyDescent="0.3">
      <c r="B286" s="2"/>
      <c r="C286" s="2"/>
      <c r="D286" s="2"/>
      <c r="E286" s="2"/>
      <c r="F286" s="2"/>
      <c r="G286" s="4"/>
    </row>
    <row r="287" spans="2:7" x14ac:dyDescent="0.3">
      <c r="B287" s="2"/>
      <c r="C287" s="2"/>
      <c r="D287" s="2"/>
      <c r="E287" s="2"/>
      <c r="F287" s="2"/>
      <c r="G287" s="4"/>
    </row>
    <row r="288" spans="2:7" x14ac:dyDescent="0.3">
      <c r="B288" s="2"/>
      <c r="C288" s="2"/>
      <c r="D288" s="2"/>
      <c r="E288" s="2"/>
      <c r="F288" s="2"/>
      <c r="G288" s="4"/>
    </row>
    <row r="289" spans="2:7" x14ac:dyDescent="0.3">
      <c r="B289" s="2"/>
      <c r="C289" s="2"/>
      <c r="D289" s="2"/>
      <c r="E289" s="2"/>
      <c r="F289" s="2"/>
      <c r="G289" s="4"/>
    </row>
    <row r="290" spans="2:7" x14ac:dyDescent="0.3">
      <c r="B290" s="2"/>
      <c r="C290" s="2"/>
      <c r="D290" s="2"/>
      <c r="E290" s="2"/>
      <c r="F290" s="2"/>
      <c r="G290" s="4"/>
    </row>
    <row r="291" spans="2:7" x14ac:dyDescent="0.3">
      <c r="B291" s="2"/>
      <c r="C291" s="2"/>
      <c r="D291" s="2"/>
      <c r="E291" s="2"/>
      <c r="F291" s="2"/>
      <c r="G291" s="4"/>
    </row>
    <row r="292" spans="2:7" x14ac:dyDescent="0.3">
      <c r="B292" s="2"/>
      <c r="C292" s="2"/>
      <c r="D292" s="2"/>
      <c r="E292" s="2"/>
      <c r="F292" s="2"/>
      <c r="G292" s="4"/>
    </row>
    <row r="293" spans="2:7" x14ac:dyDescent="0.3">
      <c r="B293" s="2"/>
      <c r="C293" s="2"/>
      <c r="D293" s="2"/>
      <c r="E293" s="2"/>
      <c r="F293" s="2"/>
      <c r="G293" s="4"/>
    </row>
    <row r="294" spans="2:7" x14ac:dyDescent="0.3">
      <c r="B294" s="2"/>
      <c r="C294" s="2"/>
      <c r="D294" s="2"/>
      <c r="E294" s="2"/>
      <c r="F294" s="2"/>
      <c r="G294" s="4"/>
    </row>
    <row r="295" spans="2:7" x14ac:dyDescent="0.3">
      <c r="B295" s="2"/>
      <c r="C295" s="2"/>
      <c r="D295" s="2"/>
      <c r="E295" s="2"/>
      <c r="F295" s="2"/>
      <c r="G295" s="4"/>
    </row>
    <row r="296" spans="2:7" x14ac:dyDescent="0.3">
      <c r="B296" s="2"/>
      <c r="C296" s="2"/>
      <c r="D296" s="2"/>
      <c r="E296" s="2"/>
      <c r="F296" s="2"/>
      <c r="G296" s="4"/>
    </row>
    <row r="297" spans="2:7" x14ac:dyDescent="0.3">
      <c r="B297" s="2"/>
      <c r="C297" s="2"/>
      <c r="D297" s="2"/>
      <c r="E297" s="2"/>
      <c r="F297" s="2"/>
      <c r="G297" s="4"/>
    </row>
    <row r="298" spans="2:7" x14ac:dyDescent="0.3">
      <c r="B298" s="2"/>
      <c r="C298" s="2"/>
      <c r="D298" s="2"/>
      <c r="E298" s="2"/>
      <c r="F298" s="2"/>
      <c r="G298" s="4"/>
    </row>
    <row r="299" spans="2:7" x14ac:dyDescent="0.3">
      <c r="B299" s="2"/>
      <c r="C299" s="2"/>
      <c r="D299" s="2"/>
      <c r="E299" s="2"/>
      <c r="F299" s="2"/>
      <c r="G299" s="4"/>
    </row>
    <row r="300" spans="2:7" x14ac:dyDescent="0.3">
      <c r="B300" s="2"/>
      <c r="C300" s="2"/>
      <c r="D300" s="2"/>
      <c r="E300" s="2"/>
      <c r="F300" s="2"/>
      <c r="G300" s="4"/>
    </row>
    <row r="301" spans="2:7" x14ac:dyDescent="0.3">
      <c r="B301" s="2"/>
      <c r="C301" s="2"/>
      <c r="D301" s="2"/>
      <c r="E301" s="2"/>
      <c r="F301" s="2"/>
      <c r="G301" s="4"/>
    </row>
    <row r="302" spans="2:7" x14ac:dyDescent="0.3">
      <c r="B302" s="2"/>
      <c r="C302" s="2"/>
      <c r="D302" s="2"/>
      <c r="E302" s="2"/>
      <c r="F302" s="2"/>
      <c r="G302" s="4"/>
    </row>
    <row r="303" spans="2:7" x14ac:dyDescent="0.3">
      <c r="B303" s="2"/>
      <c r="C303" s="2"/>
      <c r="D303" s="2"/>
      <c r="E303" s="2"/>
      <c r="F303" s="2"/>
      <c r="G303" s="4"/>
    </row>
    <row r="304" spans="2:7" x14ac:dyDescent="0.3">
      <c r="B304" s="2"/>
      <c r="C304" s="2"/>
      <c r="D304" s="2"/>
      <c r="E304" s="2"/>
      <c r="F304" s="2"/>
      <c r="G304" s="4"/>
    </row>
    <row r="305" spans="2:7" x14ac:dyDescent="0.3">
      <c r="B305" s="2"/>
      <c r="C305" s="2"/>
      <c r="D305" s="2"/>
      <c r="E305" s="2"/>
      <c r="F305" s="2"/>
      <c r="G305" s="4"/>
    </row>
    <row r="306" spans="2:7" x14ac:dyDescent="0.3">
      <c r="B306" s="2"/>
      <c r="C306" s="2"/>
      <c r="D306" s="2"/>
      <c r="E306" s="2"/>
      <c r="F306" s="2"/>
      <c r="G306" s="4"/>
    </row>
    <row r="307" spans="2:7" x14ac:dyDescent="0.3">
      <c r="B307" s="2"/>
      <c r="C307" s="2"/>
      <c r="D307" s="2"/>
      <c r="E307" s="2"/>
      <c r="F307" s="2"/>
      <c r="G307" s="4"/>
    </row>
    <row r="308" spans="2:7" x14ac:dyDescent="0.3">
      <c r="B308" s="2"/>
      <c r="C308" s="2"/>
      <c r="D308" s="2"/>
      <c r="E308" s="2"/>
      <c r="F308" s="2"/>
      <c r="G308" s="4"/>
    </row>
    <row r="309" spans="2:7" x14ac:dyDescent="0.3">
      <c r="B309" s="2"/>
      <c r="C309" s="2"/>
      <c r="D309" s="2"/>
      <c r="E309" s="2"/>
      <c r="F309" s="2"/>
      <c r="G309" s="4"/>
    </row>
    <row r="310" spans="2:7" x14ac:dyDescent="0.3">
      <c r="B310" s="2"/>
      <c r="C310" s="2"/>
      <c r="D310" s="2"/>
      <c r="E310" s="2"/>
      <c r="F310" s="2"/>
      <c r="G310" s="4"/>
    </row>
    <row r="311" spans="2:7" x14ac:dyDescent="0.3">
      <c r="B311" s="2"/>
      <c r="C311" s="2"/>
      <c r="D311" s="2"/>
      <c r="E311" s="2"/>
      <c r="F311" s="2"/>
      <c r="G311" s="4"/>
    </row>
    <row r="312" spans="2:7" x14ac:dyDescent="0.3">
      <c r="B312" s="2"/>
      <c r="C312" s="2"/>
      <c r="D312" s="2"/>
      <c r="E312" s="2"/>
      <c r="F312" s="2"/>
      <c r="G312" s="4"/>
    </row>
    <row r="313" spans="2:7" x14ac:dyDescent="0.3">
      <c r="B313" s="2"/>
      <c r="C313" s="2"/>
      <c r="D313" s="2"/>
      <c r="E313" s="2"/>
      <c r="F313" s="2"/>
      <c r="G313" s="4"/>
    </row>
    <row r="314" spans="2:7" x14ac:dyDescent="0.3">
      <c r="B314" s="2"/>
      <c r="C314" s="2"/>
      <c r="D314" s="2"/>
      <c r="E314" s="2"/>
      <c r="F314" s="2"/>
      <c r="G314" s="4"/>
    </row>
    <row r="315" spans="2:7" x14ac:dyDescent="0.3">
      <c r="B315" s="2"/>
      <c r="C315" s="2"/>
      <c r="D315" s="2"/>
      <c r="E315" s="2"/>
      <c r="F315" s="2"/>
      <c r="G315" s="4"/>
    </row>
    <row r="316" spans="2:7" x14ac:dyDescent="0.3">
      <c r="B316" s="2"/>
      <c r="C316" s="2"/>
      <c r="D316" s="2"/>
      <c r="E316" s="2"/>
      <c r="F316" s="2"/>
      <c r="G316" s="4"/>
    </row>
    <row r="317" spans="2:7" x14ac:dyDescent="0.3">
      <c r="B317" s="2"/>
      <c r="C317" s="2"/>
      <c r="D317" s="2"/>
      <c r="E317" s="2"/>
      <c r="F317" s="2"/>
      <c r="G317" s="4"/>
    </row>
    <row r="318" spans="2:7" x14ac:dyDescent="0.3">
      <c r="B318" s="2"/>
      <c r="C318" s="2"/>
      <c r="D318" s="2"/>
      <c r="E318" s="2"/>
      <c r="F318" s="2"/>
      <c r="G318" s="4"/>
    </row>
    <row r="319" spans="2:7" x14ac:dyDescent="0.3">
      <c r="B319" s="2"/>
      <c r="C319" s="2"/>
      <c r="D319" s="2"/>
      <c r="E319" s="2"/>
      <c r="F319" s="2"/>
      <c r="G319" s="4"/>
    </row>
    <row r="320" spans="2:7" x14ac:dyDescent="0.3">
      <c r="B320" s="2"/>
      <c r="C320" s="2"/>
      <c r="D320" s="2"/>
      <c r="E320" s="2"/>
      <c r="F320" s="2"/>
      <c r="G320" s="4"/>
    </row>
    <row r="321" spans="2:7" x14ac:dyDescent="0.3">
      <c r="B321" s="2"/>
      <c r="C321" s="2"/>
      <c r="D321" s="2"/>
      <c r="E321" s="2"/>
      <c r="F321" s="2"/>
      <c r="G321" s="4"/>
    </row>
    <row r="322" spans="2:7" x14ac:dyDescent="0.3">
      <c r="B322" s="2"/>
      <c r="C322" s="2"/>
      <c r="D322" s="2"/>
      <c r="E322" s="2"/>
      <c r="F322" s="2"/>
      <c r="G322" s="4"/>
    </row>
    <row r="323" spans="2:7" x14ac:dyDescent="0.3">
      <c r="B323" s="2"/>
      <c r="C323" s="2"/>
      <c r="D323" s="2"/>
      <c r="E323" s="2"/>
      <c r="F323" s="2"/>
      <c r="G323" s="4"/>
    </row>
    <row r="324" spans="2:7" x14ac:dyDescent="0.3">
      <c r="B324" s="2"/>
      <c r="C324" s="2"/>
      <c r="D324" s="2"/>
      <c r="E324" s="2"/>
      <c r="F324" s="2"/>
      <c r="G324" s="4"/>
    </row>
    <row r="325" spans="2:7" x14ac:dyDescent="0.3">
      <c r="B325" s="2"/>
      <c r="C325" s="2"/>
      <c r="D325" s="2"/>
      <c r="E325" s="2"/>
      <c r="F325" s="2"/>
      <c r="G325" s="4"/>
    </row>
    <row r="326" spans="2:7" x14ac:dyDescent="0.3">
      <c r="B326" s="2"/>
      <c r="C326" s="2"/>
      <c r="D326" s="2"/>
      <c r="E326" s="2"/>
      <c r="F326" s="2"/>
      <c r="G326" s="4"/>
    </row>
  </sheetData>
  <mergeCells count="28">
    <mergeCell ref="E19:G19"/>
    <mergeCell ref="G24:G25"/>
    <mergeCell ref="E20:G20"/>
    <mergeCell ref="A22:G22"/>
    <mergeCell ref="E18:G18"/>
    <mergeCell ref="B24:B25"/>
    <mergeCell ref="A24:A25"/>
    <mergeCell ref="F24:F25"/>
    <mergeCell ref="E24:E25"/>
    <mergeCell ref="D24:D25"/>
    <mergeCell ref="C24:C25"/>
    <mergeCell ref="A23:G23"/>
    <mergeCell ref="E13:G13"/>
    <mergeCell ref="E14:G14"/>
    <mergeCell ref="E15:G15"/>
    <mergeCell ref="E16:G16"/>
    <mergeCell ref="E17:G17"/>
    <mergeCell ref="D1:G1"/>
    <mergeCell ref="D2:G2"/>
    <mergeCell ref="D3:G3"/>
    <mergeCell ref="D4:G4"/>
    <mergeCell ref="D5:G5"/>
    <mergeCell ref="D11:G11"/>
    <mergeCell ref="D6:G6"/>
    <mergeCell ref="D7:G7"/>
    <mergeCell ref="D8:G8"/>
    <mergeCell ref="D9:G9"/>
    <mergeCell ref="D10:G10"/>
  </mergeCells>
  <pageMargins left="1.1023622047244095" right="0.78740157480314965" top="0.78740157480314965" bottom="0.78740157480314965" header="0.31496062992125984" footer="0.31496062992125984"/>
  <pageSetup paperSize="9" scale="60" orientation="portrait" horizontalDpi="180" verticalDpi="1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Прил.8 Вед 2017</vt:lpstr>
      <vt:lpstr>'Прил.8 Вед 2017'!Заголовки_для_печати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2017-04-28T10:23:12Z</dcterms:modified>
</cp:coreProperties>
</file>