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<sst xmlns="http://schemas.openxmlformats.org/spreadsheetml/2006/main" count="222" uniqueCount="199">
  <si>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</si>
  <si>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</si>
  <si>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</si>
  <si>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</si>
  <si>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</si>
  <si>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</si>
  <si>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</si>
  <si>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</si>
  <si>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</si>
  <si>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</si>
  <si>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</si>
  <si>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</si>
  <si>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</si>
  <si>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</si>
  <si>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</si>
  <si>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</si>
  <si>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</si>
  <si>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</si>
  <si>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</si>
  <si>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</si>
  <si>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</si>
  <si>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</si>
  <si>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</si>
  <si>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</si>
  <si>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</si>
  <si>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</si>
  <si>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</si>
  <si>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</si>
  <si>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</si>
  <si>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</si>
  <si>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</si>
  <si>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</si>
  <si>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</si>
  <si>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</si>
  <si>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</si>
  <si>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</si>
  <si>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</si>
  <si>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</si>
  <si>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</si>
  <si>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</si>
  <si>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</si>
  <si>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</si>
  <si>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</si>
  <si>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</si>
  <si>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</si>
  <si>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</si>
  <si>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</si>
  <si>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</si>
  <si>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</si>
  <si>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</si>
  <si>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</si>
  <si>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</si>
  <si>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</si>
  <si>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</si>
  <si>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</si>
  <si>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</si>
  <si>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</si>
  <si>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</si>
  <si>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</si>
  <si>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</si>
  <si>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</si>
  <si>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</si>
  <si>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</si>
  <si>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</si>
  <si>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</si>
  <si>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</si>
  <si>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</si>
  <si>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</si>
  <si>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</si>
  <si>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</si>
  <si>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</si>
  <si>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</si>
  <si>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</si>
  <si>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</si>
  <si>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</si>
  <si>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</si>
  <si>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</si>
  <si>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</si>
  <si>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</si>
  <si>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</si>
  <si>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</si>
  <si>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</si>
  <si>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</si>
  <si>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</si>
  <si>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</si>
  <si>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</si>
  <si>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</si>
  <si>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</si>
  <si>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</si>
  <si>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</si>
  <si>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</si>
  <si>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</si>
  <si>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</si>
  <si>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</si>
  <si>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</si>
  <si>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</si>
  <si>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</si>
  <si>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</si>
  <si>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</si>
  <si>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</si>
  <si>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</si>
  <si>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</si>
  <si>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</si>
  <si>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</si>
  <si>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</si>
  <si>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</si>
  <si>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</si>
  <si>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</si>
  <si>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</si>
  <si>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</si>
  <si>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</si>
  <si>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</si>
  <si>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</si>
  <si>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</si>
  <si>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</si>
  <si>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</si>
  <si>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</si>
  <si>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</si>
  <si>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</si>
  <si>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</si>
  <si>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</si>
  <si>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</si>
  <si>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</si>
  <si>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</si>
  <si>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</si>
  <si>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</si>
  <si>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</si>
  <si>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</si>
  <si>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</si>
  <si>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</si>
  <si>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</si>
  <si>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</si>
  <si>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</si>
  <si>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</si>
  <si>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</si>
  <si>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</si>
  <si>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</si>
  <si>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</si>
  <si>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</si>
  <si>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</si>
  <si>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</si>
  <si>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</si>
  <si>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</si>
  <si>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</si>
  <si>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</si>
  <si>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</si>
  <si>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</si>
  <si>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</si>
  <si>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</si>
  <si>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</si>
  <si>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</si>
  <si>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</si>
  <si>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</si>
  <si>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</si>
  <si>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</si>
  <si>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</si>
  <si>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</si>
  <si>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</si>
  <si>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</si>
  <si>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</si>
  <si>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</si>
  <si>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</si>
  <si>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</si>
  <si>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</si>
  <si>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</si>
  <si>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</si>
  <si>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</si>
  <si>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</si>
  <si>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</si>
  <si>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</si>
  <si>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</si>
  <si>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</si>
  <si>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</si>
  <si>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</si>
  <si>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</si>
  <si>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</si>
  <si>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</si>
  <si>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</si>
  <si>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</si>
  <si>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</si>
  <si>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</si>
  <si>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</si>
  <si>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</si>
  <si>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</si>
  <si>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</si>
  <si>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</si>
  <si>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</si>
  <si>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</si>
  <si>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</si>
  <si>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</si>
  <si>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</si>
  <si>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</si>
  <si>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</si>
  <si>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</si>
  <si>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</si>
  <si>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</si>
  <si>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</si>
  <si>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</si>
  <si>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01.08.2019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</si>
</sst>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62" t="s">
        <v>183</v>
      </c>
      <c r="B1" s="62"/>
      <c r="C1" s="62"/>
      <c r="D1" s="62"/>
      <c r="E1" s="62"/>
    </row>
    <row r="2" spans="1:5" ht="19.5" customHeight="1">
      <c r="A2" s="62" t="s">
        <v>184</v>
      </c>
      <c r="B2" s="62"/>
      <c r="C2" s="62"/>
      <c r="D2" s="62"/>
      <c r="E2" s="62"/>
    </row>
    <row r="3" spans="1:5" ht="18.75">
      <c r="A3" s="62" t="s">
        <v>29</v>
      </c>
      <c r="B3" s="62"/>
      <c r="C3" s="62"/>
      <c r="D3" s="62"/>
      <c r="E3" s="62"/>
    </row>
    <row r="4" spans="1:5" ht="24.75" customHeight="1">
      <c r="A4" s="62" t="s">
        <v>185</v>
      </c>
      <c r="B4" s="62"/>
      <c r="C4" s="62"/>
      <c r="D4" s="62"/>
      <c r="E4" s="62"/>
    </row>
    <row r="5" spans="1:5" ht="75" customHeight="1">
      <c r="A5" s="62" t="s">
        <v>197</v>
      </c>
      <c r="B5" s="62"/>
      <c r="C5" s="62"/>
      <c r="D5" s="62"/>
      <c r="E5" s="62"/>
    </row>
    <row r="6" spans="1:5" ht="18.75">
      <c r="A6" s="62" t="s">
        <v>186</v>
      </c>
      <c r="B6" s="62"/>
      <c r="C6" s="62"/>
      <c r="D6" s="62"/>
      <c r="E6" s="62"/>
    </row>
    <row r="7" spans="1:5" ht="23.25" customHeight="1">
      <c r="A7" s="62" t="s">
        <v>187</v>
      </c>
      <c r="B7" s="62"/>
      <c r="C7" s="62"/>
      <c r="D7" s="62"/>
      <c r="E7" s="62"/>
    </row>
    <row r="8" spans="1:5" ht="18.75">
      <c r="A8" s="62" t="s">
        <v>198</v>
      </c>
      <c r="B8" s="62"/>
      <c r="C8" s="62"/>
      <c r="D8" s="62"/>
      <c r="E8" s="62"/>
    </row>
    <row r="10" spans="2:5" ht="18.75">
      <c r="B10" s="52" t="s">
        <v>188</v>
      </c>
      <c r="C10" s="52"/>
      <c r="D10" s="52"/>
      <c r="E10" s="52"/>
    </row>
    <row r="11" spans="2:5" ht="18.75">
      <c r="B11" s="52" t="s">
        <v>99</v>
      </c>
      <c r="C11" s="52"/>
      <c r="D11" s="52"/>
      <c r="E11" s="52"/>
    </row>
    <row r="12" spans="2:5" ht="18.75">
      <c r="B12" s="52" t="s">
        <v>68</v>
      </c>
      <c r="C12" s="52"/>
      <c r="D12" s="52"/>
      <c r="E12" s="52"/>
    </row>
    <row r="13" spans="2:5" ht="18.75">
      <c r="B13" s="52" t="s">
        <v>28</v>
      </c>
      <c r="C13" s="52"/>
      <c r="D13" s="52"/>
      <c r="E13" s="52"/>
    </row>
    <row r="14" spans="2:5" ht="18.75">
      <c r="B14" s="52" t="s">
        <v>16</v>
      </c>
      <c r="C14" s="52"/>
      <c r="D14" s="52"/>
      <c r="E14" s="52"/>
    </row>
    <row r="15" spans="2:5" ht="18.75">
      <c r="B15" s="52" t="s">
        <v>17</v>
      </c>
      <c r="C15" s="52"/>
      <c r="D15" s="52"/>
      <c r="E15" s="52"/>
    </row>
    <row r="16" spans="2:5" ht="18.75">
      <c r="B16" s="52" t="s">
        <v>29</v>
      </c>
      <c r="C16" s="52"/>
      <c r="D16" s="52"/>
      <c r="E16" s="52"/>
    </row>
    <row r="17" spans="2:5" ht="18.75">
      <c r="B17" s="52" t="s">
        <v>106</v>
      </c>
      <c r="C17" s="52"/>
      <c r="D17" s="52"/>
      <c r="E17" s="52"/>
    </row>
    <row r="18" spans="2:5" ht="18.75">
      <c r="B18" s="52" t="s">
        <v>107</v>
      </c>
      <c r="C18" s="52"/>
      <c r="D18" s="52"/>
      <c r="E18" s="52"/>
    </row>
    <row r="19" spans="2:5" ht="18.75">
      <c r="B19" s="52" t="s">
        <v>129</v>
      </c>
      <c r="C19" s="52"/>
      <c r="D19" s="52"/>
      <c r="E19" s="52"/>
    </row>
    <row r="21" spans="1:5" ht="40.5" customHeight="1">
      <c r="A21" s="61" t="s">
        <v>108</v>
      </c>
      <c r="B21" s="61"/>
      <c r="C21" s="61"/>
      <c r="D21" s="61"/>
      <c r="E21" s="61"/>
    </row>
    <row r="22" spans="1:5" ht="18.75">
      <c r="A22" s="2"/>
      <c r="B22" s="2"/>
      <c r="E22" s="15" t="s">
        <v>18</v>
      </c>
    </row>
    <row r="23" spans="1:5" ht="18.75">
      <c r="A23" s="54" t="s">
        <v>100</v>
      </c>
      <c r="B23" s="56" t="s">
        <v>101</v>
      </c>
      <c r="C23" s="58" t="s">
        <v>89</v>
      </c>
      <c r="D23" s="59"/>
      <c r="E23" s="60"/>
    </row>
    <row r="24" spans="1:5" ht="39.75" customHeight="1">
      <c r="A24" s="55"/>
      <c r="B24" s="57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42739292.08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34366068.91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34366068.91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42">
        <f>C30</f>
        <v>33817536.87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42">
        <f>34061058.91-243522.04</f>
        <v>33817536.87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42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44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44">
        <f>C34</f>
        <v>338532.04000000004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43">
        <f>85000+243522.04+10010</f>
        <v>338532.04000000004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45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4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4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7" t="s">
        <v>138</v>
      </c>
      <c r="C38" s="4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7" t="s">
        <v>138</v>
      </c>
      <c r="C39" s="4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4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7" t="s">
        <v>142</v>
      </c>
      <c r="C41" s="4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7" t="s">
        <v>142</v>
      </c>
      <c r="C42" s="4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4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7" t="s">
        <v>146</v>
      </c>
      <c r="C44" s="4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7" t="s">
        <v>146</v>
      </c>
      <c r="C45" s="4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4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7" t="s">
        <v>150</v>
      </c>
      <c r="C47" s="4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7" t="s">
        <v>150</v>
      </c>
      <c r="C48" s="4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40" t="s">
        <v>166</v>
      </c>
      <c r="C49" s="45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7" t="s">
        <v>168</v>
      </c>
      <c r="C50" s="4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7" t="s">
        <v>168</v>
      </c>
      <c r="C51" s="4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7" t="s">
        <v>168</v>
      </c>
      <c r="C52" s="4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46">
        <f>C54+C57</f>
        <v>4285636.1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47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47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4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47">
        <f>C58+C61</f>
        <v>3690636.0999999996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47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47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47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42">
        <f aca="true" t="shared" si="5" ref="C61:E62">C62</f>
        <v>1990636.0999999999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42">
        <f t="shared" si="5"/>
        <v>1990636.0999999999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42">
        <f>2018040-21492.54-325-5586.36</f>
        <v>1990636.0999999999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45">
        <f>C65</f>
        <v>2183396.71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43">
        <f>C66+C69+C72</f>
        <v>2183396.71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43">
        <f aca="true" t="shared" si="6" ref="C66:E67">C67</f>
        <v>667715.4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47">
        <f t="shared" si="6"/>
        <v>667715.4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42">
        <f>700000-32284.6</f>
        <v>667715.4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43">
        <f>C70</f>
        <v>156284.6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43">
        <f>SUM(C71:C71)</f>
        <v>156284.6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43">
        <f>90000+32284.6+34000</f>
        <v>156284.6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43">
        <f>C73</f>
        <v>1359396.71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43">
        <f>SUM(C74:C74)</f>
        <v>1359396.71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43">
        <f>500000+166873.56+59464.7+199889+335169.45+98000</f>
        <v>1359396.71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45">
        <f>C80+C76</f>
        <v>148000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190</v>
      </c>
      <c r="B76" s="37" t="s">
        <v>191</v>
      </c>
      <c r="C76" s="43">
        <f aca="true" t="shared" si="7" ref="C76:E78">C77</f>
        <v>48000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194</v>
      </c>
      <c r="B77" s="37" t="s">
        <v>193</v>
      </c>
      <c r="C77" s="43">
        <f t="shared" si="7"/>
        <v>48000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192</v>
      </c>
      <c r="B78" s="37" t="s">
        <v>195</v>
      </c>
      <c r="C78" s="43">
        <f t="shared" si="7"/>
        <v>48000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196</v>
      </c>
      <c r="B79" s="37" t="s">
        <v>195</v>
      </c>
      <c r="C79" s="43">
        <v>48000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43">
        <f>C81</f>
        <v>100000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43">
        <f>C82</f>
        <v>100000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43">
        <f>C83</f>
        <v>100000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43">
        <f>100000</f>
        <v>100000</v>
      </c>
      <c r="D83" s="21">
        <f>100000</f>
        <v>100000</v>
      </c>
      <c r="E83" s="21">
        <f>100000</f>
        <v>100000</v>
      </c>
    </row>
    <row r="84" spans="1:5" s="25" customFormat="1" ht="37.5">
      <c r="A84" s="38" t="s">
        <v>153</v>
      </c>
      <c r="B84" s="36" t="s">
        <v>154</v>
      </c>
      <c r="C84" s="45">
        <f aca="true" t="shared" si="9" ref="C84:E86">C85</f>
        <v>21492.54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9" t="s">
        <v>156</v>
      </c>
      <c r="C85" s="43">
        <f t="shared" si="9"/>
        <v>21492.54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9" t="s">
        <v>158</v>
      </c>
      <c r="C86" s="43">
        <f t="shared" si="9"/>
        <v>21492.54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9" t="s">
        <v>158</v>
      </c>
      <c r="C87" s="43">
        <f>21492.54</f>
        <v>21492.54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1" t="s">
        <v>177</v>
      </c>
      <c r="C88" s="45">
        <f aca="true" t="shared" si="10" ref="C88:E90">C89</f>
        <v>5586.36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9" t="s">
        <v>175</v>
      </c>
      <c r="C89" s="43">
        <f t="shared" si="10"/>
        <v>5586.36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9" t="s">
        <v>172</v>
      </c>
      <c r="C90" s="43">
        <f t="shared" si="10"/>
        <v>5586.36</v>
      </c>
      <c r="D90" s="23">
        <f t="shared" si="10"/>
        <v>0</v>
      </c>
      <c r="E90" s="23">
        <f t="shared" si="10"/>
        <v>0</v>
      </c>
    </row>
    <row r="91" spans="1:5" ht="37.5">
      <c r="A91" s="6" t="s">
        <v>173</v>
      </c>
      <c r="B91" s="39" t="s">
        <v>172</v>
      </c>
      <c r="C91" s="43">
        <f>5586.36</f>
        <v>5586.36</v>
      </c>
      <c r="D91" s="21">
        <f>0</f>
        <v>0</v>
      </c>
      <c r="E91" s="21">
        <f>0</f>
        <v>0</v>
      </c>
    </row>
    <row r="92" spans="1:5" s="29" customFormat="1" ht="26.25" customHeight="1">
      <c r="A92" s="30" t="s">
        <v>13</v>
      </c>
      <c r="B92" s="31" t="s">
        <v>95</v>
      </c>
      <c r="C92" s="48">
        <f>C93+C115</f>
        <v>41899503.42</v>
      </c>
      <c r="D92" s="32">
        <f>D93+D115</f>
        <v>21537611.43</v>
      </c>
      <c r="E92" s="32">
        <f>E93+E115</f>
        <v>21537777.14</v>
      </c>
    </row>
    <row r="93" spans="1:5" ht="75.75" customHeight="1">
      <c r="A93" s="3" t="s">
        <v>20</v>
      </c>
      <c r="B93" s="5" t="s">
        <v>96</v>
      </c>
      <c r="C93" s="49">
        <f>C94+C111+C101</f>
        <v>42080675.9</v>
      </c>
      <c r="D93" s="26">
        <f>D94+D111+D101</f>
        <v>21537611.43</v>
      </c>
      <c r="E93" s="26">
        <f>E94+E111+E101</f>
        <v>21537777.14</v>
      </c>
    </row>
    <row r="94" spans="1:5" ht="37.5">
      <c r="A94" s="6" t="s">
        <v>110</v>
      </c>
      <c r="B94" s="9" t="s">
        <v>97</v>
      </c>
      <c r="C94" s="50">
        <f>C95+C98</f>
        <v>23703390</v>
      </c>
      <c r="D94" s="21">
        <f>D95+D98</f>
        <v>21534400</v>
      </c>
      <c r="E94" s="21">
        <f>E95+E98</f>
        <v>21534400</v>
      </c>
    </row>
    <row r="95" spans="1:5" ht="37.5">
      <c r="A95" s="6" t="s">
        <v>111</v>
      </c>
      <c r="B95" s="10" t="s">
        <v>40</v>
      </c>
      <c r="C95" s="50">
        <f aca="true" t="shared" si="11" ref="C95:E96">C96</f>
        <v>22060000</v>
      </c>
      <c r="D95" s="21">
        <f t="shared" si="11"/>
        <v>21534400</v>
      </c>
      <c r="E95" s="21">
        <f t="shared" si="11"/>
        <v>21534400</v>
      </c>
    </row>
    <row r="96" spans="1:5" ht="56.25">
      <c r="A96" s="6" t="s">
        <v>112</v>
      </c>
      <c r="B96" s="7" t="s">
        <v>41</v>
      </c>
      <c r="C96" s="47">
        <f t="shared" si="11"/>
        <v>22060000</v>
      </c>
      <c r="D96" s="19">
        <f t="shared" si="11"/>
        <v>21534400</v>
      </c>
      <c r="E96" s="19">
        <f t="shared" si="11"/>
        <v>21534400</v>
      </c>
    </row>
    <row r="97" spans="1:5" ht="56.25">
      <c r="A97" s="6" t="s">
        <v>113</v>
      </c>
      <c r="B97" s="7" t="s">
        <v>41</v>
      </c>
      <c r="C97" s="47">
        <f>22060000</f>
        <v>22060000</v>
      </c>
      <c r="D97" s="21">
        <f>21534400</f>
        <v>21534400</v>
      </c>
      <c r="E97" s="21">
        <f>21534400</f>
        <v>21534400</v>
      </c>
    </row>
    <row r="98" spans="1:5" ht="55.5" customHeight="1">
      <c r="A98" s="6" t="s">
        <v>114</v>
      </c>
      <c r="B98" s="7" t="s">
        <v>104</v>
      </c>
      <c r="C98" s="51">
        <f aca="true" t="shared" si="12" ref="C98:E99">C99</f>
        <v>1643390</v>
      </c>
      <c r="D98" s="27">
        <f t="shared" si="12"/>
        <v>0</v>
      </c>
      <c r="E98" s="27">
        <f t="shared" si="12"/>
        <v>0</v>
      </c>
    </row>
    <row r="99" spans="1:5" ht="74.25" customHeight="1">
      <c r="A99" s="6" t="s">
        <v>115</v>
      </c>
      <c r="B99" s="7" t="s">
        <v>105</v>
      </c>
      <c r="C99" s="51">
        <f t="shared" si="12"/>
        <v>1643390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116</v>
      </c>
      <c r="B100" s="7" t="s">
        <v>105</v>
      </c>
      <c r="C100" s="51">
        <f>1586590+56800</f>
        <v>1643390</v>
      </c>
      <c r="D100" s="34">
        <f>0</f>
        <v>0</v>
      </c>
      <c r="E100" s="34">
        <f>0</f>
        <v>0</v>
      </c>
    </row>
    <row r="101" spans="1:5" ht="57.75" customHeight="1">
      <c r="A101" s="6" t="s">
        <v>118</v>
      </c>
      <c r="B101" s="7" t="s">
        <v>117</v>
      </c>
      <c r="C101" s="51">
        <f>C108+C105+C102</f>
        <v>18374213.9</v>
      </c>
      <c r="D101" s="27">
        <f>D108+D105+D102</f>
        <v>0</v>
      </c>
      <c r="E101" s="27">
        <f>E108+E105+E102</f>
        <v>0</v>
      </c>
    </row>
    <row r="102" spans="1:5" ht="167.25" customHeight="1">
      <c r="A102" s="6" t="s">
        <v>178</v>
      </c>
      <c r="B102" s="37" t="s">
        <v>179</v>
      </c>
      <c r="C102" s="51">
        <f aca="true" t="shared" si="13" ref="C102:E103">C103</f>
        <v>8758305.899999999</v>
      </c>
      <c r="D102" s="27">
        <f t="shared" si="13"/>
        <v>0</v>
      </c>
      <c r="E102" s="27">
        <f t="shared" si="13"/>
        <v>0</v>
      </c>
    </row>
    <row r="103" spans="1:5" ht="189.75" customHeight="1">
      <c r="A103" s="6" t="s">
        <v>181</v>
      </c>
      <c r="B103" s="37" t="s">
        <v>180</v>
      </c>
      <c r="C103" s="51">
        <f t="shared" si="13"/>
        <v>8758305.899999999</v>
      </c>
      <c r="D103" s="27">
        <f t="shared" si="13"/>
        <v>0</v>
      </c>
      <c r="E103" s="27">
        <f t="shared" si="13"/>
        <v>0</v>
      </c>
    </row>
    <row r="104" spans="1:5" ht="190.5" customHeight="1">
      <c r="A104" s="6" t="s">
        <v>182</v>
      </c>
      <c r="B104" s="37" t="s">
        <v>180</v>
      </c>
      <c r="C104" s="51">
        <f>2442525.29+3190635.15+3125145.46</f>
        <v>8758305.899999999</v>
      </c>
      <c r="D104" s="27">
        <f>0</f>
        <v>0</v>
      </c>
      <c r="E104" s="27">
        <f>0</f>
        <v>0</v>
      </c>
    </row>
    <row r="105" spans="1:5" ht="57.75" customHeight="1">
      <c r="A105" s="6" t="s">
        <v>160</v>
      </c>
      <c r="B105" s="7" t="s">
        <v>163</v>
      </c>
      <c r="C105" s="51">
        <f aca="true" t="shared" si="14" ref="C105:E106">C106</f>
        <v>4000000</v>
      </c>
      <c r="D105" s="27">
        <f t="shared" si="14"/>
        <v>0</v>
      </c>
      <c r="E105" s="27">
        <f t="shared" si="14"/>
        <v>0</v>
      </c>
    </row>
    <row r="106" spans="1:5" ht="75.75" customHeight="1">
      <c r="A106" s="6" t="s">
        <v>161</v>
      </c>
      <c r="B106" s="7" t="s">
        <v>164</v>
      </c>
      <c r="C106" s="51">
        <f t="shared" si="14"/>
        <v>4000000</v>
      </c>
      <c r="D106" s="27">
        <f t="shared" si="14"/>
        <v>0</v>
      </c>
      <c r="E106" s="27">
        <f t="shared" si="14"/>
        <v>0</v>
      </c>
    </row>
    <row r="107" spans="1:5" ht="76.5" customHeight="1">
      <c r="A107" s="6" t="s">
        <v>162</v>
      </c>
      <c r="B107" s="7" t="s">
        <v>164</v>
      </c>
      <c r="C107" s="51">
        <f>4000000</f>
        <v>4000000</v>
      </c>
      <c r="D107" s="27">
        <f>0</f>
        <v>0</v>
      </c>
      <c r="E107" s="27">
        <f>0</f>
        <v>0</v>
      </c>
    </row>
    <row r="108" spans="1:5" ht="21.75" customHeight="1">
      <c r="A108" s="6" t="s">
        <v>121</v>
      </c>
      <c r="B108" s="7" t="s">
        <v>119</v>
      </c>
      <c r="C108" s="51">
        <f aca="true" t="shared" si="15" ref="C108:E109">C109</f>
        <v>5615908</v>
      </c>
      <c r="D108" s="27">
        <f t="shared" si="15"/>
        <v>0</v>
      </c>
      <c r="E108" s="27">
        <f t="shared" si="15"/>
        <v>0</v>
      </c>
    </row>
    <row r="109" spans="1:5" ht="36.75" customHeight="1">
      <c r="A109" s="6" t="s">
        <v>122</v>
      </c>
      <c r="B109" s="7" t="s">
        <v>120</v>
      </c>
      <c r="C109" s="51">
        <f t="shared" si="15"/>
        <v>5615908</v>
      </c>
      <c r="D109" s="27">
        <f t="shared" si="15"/>
        <v>0</v>
      </c>
      <c r="E109" s="27">
        <f t="shared" si="15"/>
        <v>0</v>
      </c>
    </row>
    <row r="110" spans="1:5" ht="37.5" customHeight="1">
      <c r="A110" s="6" t="s">
        <v>123</v>
      </c>
      <c r="B110" s="7" t="s">
        <v>120</v>
      </c>
      <c r="C110" s="51">
        <f>5721151-105243</f>
        <v>5615908</v>
      </c>
      <c r="D110" s="34">
        <f>0</f>
        <v>0</v>
      </c>
      <c r="E110" s="34">
        <f>0</f>
        <v>0</v>
      </c>
    </row>
    <row r="111" spans="1:5" ht="37.5">
      <c r="A111" s="6" t="s">
        <v>124</v>
      </c>
      <c r="B111" s="7" t="s">
        <v>92</v>
      </c>
      <c r="C111" s="47">
        <f aca="true" t="shared" si="16" ref="C111:E113">C112</f>
        <v>3072</v>
      </c>
      <c r="D111" s="19">
        <f t="shared" si="16"/>
        <v>3211.43</v>
      </c>
      <c r="E111" s="19">
        <f t="shared" si="16"/>
        <v>3377.14</v>
      </c>
    </row>
    <row r="112" spans="1:5" ht="114" customHeight="1">
      <c r="A112" s="6" t="s">
        <v>125</v>
      </c>
      <c r="B112" s="7" t="s">
        <v>102</v>
      </c>
      <c r="C112" s="47">
        <f t="shared" si="16"/>
        <v>3072</v>
      </c>
      <c r="D112" s="19">
        <f t="shared" si="16"/>
        <v>3211.43</v>
      </c>
      <c r="E112" s="19">
        <f t="shared" si="16"/>
        <v>3377.14</v>
      </c>
    </row>
    <row r="113" spans="1:5" ht="131.25" customHeight="1">
      <c r="A113" s="8" t="s">
        <v>126</v>
      </c>
      <c r="B113" s="7" t="s">
        <v>103</v>
      </c>
      <c r="C113" s="47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0.5" customHeight="1">
      <c r="A114" s="6" t="s">
        <v>127</v>
      </c>
      <c r="B114" s="7" t="s">
        <v>103</v>
      </c>
      <c r="C114" s="47">
        <f>3072</f>
        <v>3072</v>
      </c>
      <c r="D114" s="21">
        <f>3211.43</f>
        <v>3211.43</v>
      </c>
      <c r="E114" s="21">
        <f>3377.14</f>
        <v>3377.14</v>
      </c>
    </row>
    <row r="115" spans="1:5" s="25" customFormat="1" ht="113.25" customHeight="1">
      <c r="A115" s="3" t="s">
        <v>131</v>
      </c>
      <c r="B115" s="36" t="s">
        <v>130</v>
      </c>
      <c r="C115" s="46">
        <f aca="true" t="shared" si="17" ref="C115:E117">C116</f>
        <v>-181172.47999999995</v>
      </c>
      <c r="D115" s="18">
        <f t="shared" si="17"/>
        <v>0</v>
      </c>
      <c r="E115" s="18">
        <f t="shared" si="17"/>
        <v>0</v>
      </c>
    </row>
    <row r="116" spans="1:5" ht="76.5" customHeight="1">
      <c r="A116" s="6" t="s">
        <v>132</v>
      </c>
      <c r="B116" s="7" t="s">
        <v>133</v>
      </c>
      <c r="C116" s="47">
        <f t="shared" si="17"/>
        <v>-181172.47999999995</v>
      </c>
      <c r="D116" s="19">
        <f t="shared" si="17"/>
        <v>0</v>
      </c>
      <c r="E116" s="19">
        <f t="shared" si="17"/>
        <v>0</v>
      </c>
    </row>
    <row r="117" spans="1:5" ht="94.5" customHeight="1">
      <c r="A117" s="6" t="s">
        <v>134</v>
      </c>
      <c r="B117" s="7" t="s">
        <v>135</v>
      </c>
      <c r="C117" s="47">
        <f t="shared" si="17"/>
        <v>-181172.47999999995</v>
      </c>
      <c r="D117" s="19">
        <f t="shared" si="17"/>
        <v>0</v>
      </c>
      <c r="E117" s="19">
        <f t="shared" si="17"/>
        <v>0</v>
      </c>
    </row>
    <row r="118" spans="1:5" ht="94.5" customHeight="1">
      <c r="A118" s="6" t="s">
        <v>136</v>
      </c>
      <c r="B118" s="7" t="s">
        <v>135</v>
      </c>
      <c r="C118" s="47">
        <f>-5150753.96+5000000+(-30418.52)</f>
        <v>-181172.47999999995</v>
      </c>
      <c r="D118" s="21">
        <f>0</f>
        <v>0</v>
      </c>
      <c r="E118" s="21">
        <f>0</f>
        <v>0</v>
      </c>
    </row>
    <row r="119" spans="1:5" ht="18.75">
      <c r="A119" s="53" t="s">
        <v>128</v>
      </c>
      <c r="B119" s="53"/>
      <c r="C119" s="18">
        <f>C26+C92</f>
        <v>84638795.5</v>
      </c>
      <c r="D119" s="18">
        <f>D26+D92</f>
        <v>63463934.8</v>
      </c>
      <c r="E119" s="18">
        <f>E26+E92</f>
        <v>63464100.51</v>
      </c>
    </row>
    <row r="120" ht="18.75">
      <c r="E120" s="35" t="s">
        <v>189</v>
      </c>
    </row>
    <row r="121" ht="18.75">
      <c r="C121" s="28"/>
    </row>
    <row r="123" ht="18.75">
      <c r="C123" s="28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9:B119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2019-08-02T07:01:49Z</dcterms:modified>
  <cp:category/>
  <cp:version/>
  <cp:contentType/>
  <cp:contentStatus/>
</cp:coreProperties>
</file>