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<sst xmlns="http://schemas.openxmlformats.org/spreadsheetml/2006/main" count="77" uniqueCount="77">
  <si>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</si>
  <si>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</si>
  <si>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</si>
  <si>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</si>
  <si>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</si>
  <si>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</si>
  <si>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</si>
  <si>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</si>
  <si>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</si>
  <si>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</si>
  <si>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</si>
  <si>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</si>
  <si>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</si>
  <si>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</si>
  <si>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</si>
  <si>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</si>
  <si>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</si>
  <si>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</si>
  <si>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</si>
  <si>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</si>
  <si>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</si>
  <si>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</si>
  <si>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</si>
  <si>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</si>
  <si>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</si>
  <si>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</si>
  <si>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</si>
  <si>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</si>
  <si>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</si>
  <si>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</si>
  <si>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</si>
  <si>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</si>
  <si>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</si>
  <si>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</si>
  <si>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</si>
  <si>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</si>
  <si>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</si>
  <si>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</si>
  <si>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</si>
  <si>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</si>
  <si>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</si>
  <si>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</si>
  <si>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</si>
  <si>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</si>
  <si>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</si>
  <si>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</si>
  <si>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</si>
  <si>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</si>
  <si>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</si>
  <si>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</si>
  <si>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</si>
  <si>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</si>
  <si>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</si>
  <si>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</si>
  <si>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</si>
  <si>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</si>
  <si>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</si>
  <si>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</si>
  <si>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</si>
  <si>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</si>
  <si>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</si>
  <si>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</si>
  <si>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</si>
  <si>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</si>
  <si>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</si>
  <si>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</si>
  <si>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</si>
  <si>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</si>
  <si>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</si>
  <si>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</si>
  <si>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</si>
  <si>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</si>
  <si>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</si>
  <si>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Приложение № 4</t>
  </si>
  <si>
    <t>"Приложение № 10</t>
  </si>
  <si>
    <t>"</t>
  </si>
  <si>
    <t>от 21.01.2021 №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</si>
</sst>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right" vertical="top" wrapText="1"/>
    </xf>
    <xf numFmtId="0" fontId="41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right"/>
    </xf>
    <xf numFmtId="49" fontId="42" fillId="33" borderId="0" xfId="0" applyNumberFormat="1" applyFont="1" applyFill="1" applyAlignment="1">
      <alignment horizontal="center" vertical="top" wrapText="1"/>
    </xf>
    <xf numFmtId="49" fontId="43" fillId="33" borderId="0" xfId="0" applyNumberFormat="1" applyFont="1" applyFill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49" fontId="45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6" fillId="33" borderId="10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justify" vertical="center" wrapText="1"/>
    </xf>
    <xf numFmtId="4" fontId="42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2" fillId="33" borderId="13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6" fillId="33" borderId="13" xfId="0" applyFont="1" applyFill="1" applyBorder="1" applyAlignment="1">
      <alignment horizontal="justify" vertical="top" wrapText="1"/>
    </xf>
    <xf numFmtId="0" fontId="42" fillId="33" borderId="14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1" fillId="33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7" ht="18.75">
      <c r="A1" s="1" t="s">
        <v>73</v>
      </c>
      <c r="B1" s="1"/>
      <c r="C1" s="1"/>
      <c r="D1" s="1"/>
      <c r="E1" s="1"/>
      <c r="F1" s="2"/>
      <c r="G1" s="2"/>
    </row>
    <row r="2" spans="1:7" ht="18.75">
      <c r="A2" s="1" t="s">
        <v>67</v>
      </c>
      <c r="B2" s="1"/>
      <c r="C2" s="1"/>
      <c r="D2" s="1"/>
      <c r="E2" s="1"/>
      <c r="F2" s="2"/>
      <c r="G2" s="2"/>
    </row>
    <row r="3" spans="1:7" ht="18.75">
      <c r="A3" s="1" t="s">
        <v>68</v>
      </c>
      <c r="B3" s="1"/>
      <c r="C3" s="1"/>
      <c r="D3" s="1"/>
      <c r="E3" s="1"/>
      <c r="F3" s="2"/>
      <c r="G3" s="2"/>
    </row>
    <row r="4" spans="1:7" ht="18.75">
      <c r="A4" s="1" t="s">
        <v>69</v>
      </c>
      <c r="B4" s="1"/>
      <c r="C4" s="1"/>
      <c r="D4" s="1"/>
      <c r="E4" s="1"/>
      <c r="F4" s="2"/>
      <c r="G4" s="2"/>
    </row>
    <row r="5" spans="1:7" ht="76.5" customHeight="1">
      <c r="A5" s="4" t="s">
        <v>70</v>
      </c>
      <c r="B5" s="4"/>
      <c r="C5" s="4"/>
      <c r="D5" s="4"/>
      <c r="E5" s="4"/>
      <c r="F5" s="2"/>
      <c r="G5" s="2"/>
    </row>
    <row r="6" spans="1:7" ht="18.75">
      <c r="A6" s="1" t="s">
        <v>71</v>
      </c>
      <c r="B6" s="1"/>
      <c r="C6" s="1"/>
      <c r="D6" s="1"/>
      <c r="E6" s="1"/>
      <c r="F6" s="2"/>
      <c r="G6" s="2"/>
    </row>
    <row r="7" spans="1:7" ht="18.75">
      <c r="A7" s="1" t="s">
        <v>72</v>
      </c>
      <c r="B7" s="1"/>
      <c r="C7" s="1"/>
      <c r="D7" s="1"/>
      <c r="E7" s="1"/>
      <c r="F7" s="2"/>
      <c r="G7" s="2"/>
    </row>
    <row r="8" spans="1:7" ht="18.75">
      <c r="A8" s="1" t="s">
        <v>76</v>
      </c>
      <c r="B8" s="1"/>
      <c r="C8" s="1"/>
      <c r="D8" s="1"/>
      <c r="E8" s="1"/>
      <c r="F8" s="2"/>
      <c r="G8" s="2"/>
    </row>
    <row r="10" spans="1:5" ht="18.75">
      <c r="A10" s="1" t="s">
        <v>74</v>
      </c>
      <c r="B10" s="1"/>
      <c r="C10" s="1"/>
      <c r="D10" s="1"/>
      <c r="E10" s="1"/>
    </row>
    <row r="11" spans="1:5" ht="18.75">
      <c r="A11" s="1" t="s">
        <v>52</v>
      </c>
      <c r="B11" s="1"/>
      <c r="C11" s="1"/>
      <c r="D11" s="1"/>
      <c r="E11" s="1"/>
    </row>
    <row r="12" spans="1:5" ht="18.75">
      <c r="A12" s="1" t="s">
        <v>17</v>
      </c>
      <c r="B12" s="1"/>
      <c r="C12" s="1"/>
      <c r="D12" s="1"/>
      <c r="E12" s="1"/>
    </row>
    <row r="13" spans="1:5" ht="18.75">
      <c r="A13" s="1" t="s">
        <v>18</v>
      </c>
      <c r="B13" s="1"/>
      <c r="C13" s="1"/>
      <c r="D13" s="1"/>
      <c r="E13" s="1"/>
    </row>
    <row r="14" spans="1:5" ht="18.75">
      <c r="A14" s="1" t="s">
        <v>19</v>
      </c>
      <c r="B14" s="1"/>
      <c r="C14" s="1"/>
      <c r="D14" s="1"/>
      <c r="E14" s="1"/>
    </row>
    <row r="15" spans="1:5" ht="75" customHeight="1">
      <c r="A15" s="5" t="s">
        <v>65</v>
      </c>
      <c r="B15" s="5"/>
      <c r="C15" s="5"/>
      <c r="D15" s="5"/>
      <c r="E15" s="5"/>
    </row>
    <row r="16" spans="1:5" ht="20.25" customHeight="1">
      <c r="A16" s="1" t="s">
        <v>66</v>
      </c>
      <c r="B16" s="1"/>
      <c r="C16" s="1"/>
      <c r="D16" s="1"/>
      <c r="E16" s="1"/>
    </row>
    <row r="17" ht="18.75">
      <c r="A17" s="6"/>
    </row>
    <row r="18" spans="1:5" ht="57.75" customHeight="1">
      <c r="A18" s="7" t="s">
        <v>63</v>
      </c>
      <c r="B18" s="7"/>
      <c r="C18" s="7"/>
      <c r="D18" s="7"/>
      <c r="E18" s="7"/>
    </row>
    <row r="19" spans="1:5" s="11" customFormat="1" ht="24" customHeight="1">
      <c r="A19" s="8"/>
      <c r="B19" s="9"/>
      <c r="C19" s="10"/>
      <c r="D19" s="10"/>
      <c r="E19" s="10"/>
    </row>
    <row r="20" spans="1:5" ht="19.5" customHeight="1">
      <c r="A20" s="12" t="s">
        <v>0</v>
      </c>
      <c r="B20" s="13" t="s">
        <v>1</v>
      </c>
      <c r="C20" s="12" t="s">
        <v>2</v>
      </c>
      <c r="D20" s="12"/>
      <c r="E20" s="12"/>
    </row>
    <row r="21" spans="1:5" ht="18.75" customHeight="1">
      <c r="A21" s="12"/>
      <c r="B21" s="14"/>
      <c r="C21" s="15" t="s">
        <v>53</v>
      </c>
      <c r="D21" s="15" t="s">
        <v>54</v>
      </c>
      <c r="E21" s="15" t="s">
        <v>64</v>
      </c>
    </row>
    <row r="22" spans="1:5" ht="18.75">
      <c r="A22" s="16">
        <v>1</v>
      </c>
      <c r="B22" s="17">
        <v>2</v>
      </c>
      <c r="C22" s="15">
        <v>3</v>
      </c>
      <c r="D22" s="15">
        <v>4</v>
      </c>
      <c r="E22" s="15">
        <v>5</v>
      </c>
    </row>
    <row r="23" spans="1:5" s="21" customFormat="1" ht="20.25" customHeight="1">
      <c r="A23" s="18" t="s">
        <v>12</v>
      </c>
      <c r="B23" s="19" t="s">
        <v>40</v>
      </c>
      <c r="C23" s="20">
        <f>SUM(C24:C27)</f>
        <v>8933478.52</v>
      </c>
      <c r="D23" s="20">
        <f>SUM(D24:D27)</f>
        <v>7971659.05</v>
      </c>
      <c r="E23" s="20">
        <f>SUM(E24:E27)</f>
        <v>7971659.05</v>
      </c>
    </row>
    <row r="24" spans="1:5" s="26" customFormat="1" ht="57.75" customHeight="1">
      <c r="A24" s="22" t="s">
        <v>13</v>
      </c>
      <c r="B24" s="23" t="s">
        <v>3</v>
      </c>
      <c r="C24" s="24">
        <f>762667.02</f>
        <v>762667.02</v>
      </c>
      <c r="D24" s="24">
        <f>731884.6</f>
        <v>731884.6</v>
      </c>
      <c r="E24" s="25">
        <f>731884.6</f>
        <v>731884.6</v>
      </c>
    </row>
    <row r="25" spans="1:5" ht="75">
      <c r="A25" s="22" t="s">
        <v>14</v>
      </c>
      <c r="B25" s="23" t="s">
        <v>39</v>
      </c>
      <c r="C25" s="24">
        <f>1218333.24+484466+5173.08</f>
        <v>1707972.32</v>
      </c>
      <c r="D25" s="24">
        <f>1172083.85+484466</f>
        <v>1656549.85</v>
      </c>
      <c r="E25" s="25">
        <f>1172083.85+484466</f>
        <v>1656549.85</v>
      </c>
    </row>
    <row r="26" spans="1:5" ht="18.75">
      <c r="A26" s="22" t="s">
        <v>15</v>
      </c>
      <c r="B26" s="23" t="s">
        <v>4</v>
      </c>
      <c r="C26" s="24">
        <f>300000</f>
        <v>300000</v>
      </c>
      <c r="D26" s="24">
        <f>300000</f>
        <v>300000</v>
      </c>
      <c r="E26" s="25">
        <f>300000</f>
        <v>300000</v>
      </c>
    </row>
    <row r="27" spans="1:5" ht="18.75">
      <c r="A27" s="22" t="s">
        <v>16</v>
      </c>
      <c r="B27" s="23" t="s">
        <v>41</v>
      </c>
      <c r="C27" s="24">
        <f>100000+3343095.88+135278+1500+200000+2502486.34+25000+90000+9000+200000+100000+70000+30000+29708.3-592320.9-40536.2+1190048.83+639208.17-300000-180000-1389629.24</f>
        <v>6162839.179999999</v>
      </c>
      <c r="D27" s="24">
        <f>100000+3315406.3+135278+1500+100000+25000+90000+9000+300000+70000+29708.3+30000+1077332</f>
        <v>5283224.6</v>
      </c>
      <c r="E27" s="25">
        <f>100000+3315406.3+135278+1500+100000+25000+90000+9000+300000+70000+29708.3+30000+1077332</f>
        <v>5283224.6</v>
      </c>
    </row>
    <row r="28" spans="1:5" ht="56.25">
      <c r="A28" s="18" t="s">
        <v>20</v>
      </c>
      <c r="B28" s="19" t="s">
        <v>42</v>
      </c>
      <c r="C28" s="20">
        <f>SUM(C29:C31)</f>
        <v>553500</v>
      </c>
      <c r="D28" s="20">
        <f>SUM(D29:D31)</f>
        <v>373500</v>
      </c>
      <c r="E28" s="20">
        <f>SUM(E29:E31)</f>
        <v>373500</v>
      </c>
    </row>
    <row r="29" spans="1:5" s="26" customFormat="1" ht="23.25" customHeight="1">
      <c r="A29" s="22" t="s">
        <v>21</v>
      </c>
      <c r="B29" s="27" t="s">
        <v>61</v>
      </c>
      <c r="C29" s="24">
        <f>12000</f>
        <v>12000</v>
      </c>
      <c r="D29" s="24">
        <f>12000</f>
        <v>12000</v>
      </c>
      <c r="E29" s="25">
        <f>12000</f>
        <v>12000</v>
      </c>
    </row>
    <row r="30" spans="1:5" ht="76.5" customHeight="1">
      <c r="A30" s="22" t="s">
        <v>22</v>
      </c>
      <c r="B30" s="27" t="s">
        <v>62</v>
      </c>
      <c r="C30" s="24">
        <f>261500</f>
        <v>261500</v>
      </c>
      <c r="D30" s="24">
        <f>211500</f>
        <v>211500</v>
      </c>
      <c r="E30" s="25">
        <f>211500</f>
        <v>211500</v>
      </c>
    </row>
    <row r="31" spans="1:5" ht="56.25">
      <c r="A31" s="22" t="s">
        <v>36</v>
      </c>
      <c r="B31" s="23" t="s">
        <v>37</v>
      </c>
      <c r="C31" s="24">
        <f>100000+180000</f>
        <v>280000</v>
      </c>
      <c r="D31" s="24">
        <f>150000</f>
        <v>150000</v>
      </c>
      <c r="E31" s="25">
        <f>150000</f>
        <v>150000</v>
      </c>
    </row>
    <row r="32" spans="1:5" ht="23.25" customHeight="1">
      <c r="A32" s="18" t="s">
        <v>23</v>
      </c>
      <c r="B32" s="19" t="s">
        <v>43</v>
      </c>
      <c r="C32" s="20">
        <f>SUM(C33:C36)</f>
        <v>25634232.99</v>
      </c>
      <c r="D32" s="20">
        <f>SUM(D33:D36)</f>
        <v>20373307.71</v>
      </c>
      <c r="E32" s="20">
        <f>SUM(E33:E36)</f>
        <v>16704796.53</v>
      </c>
    </row>
    <row r="33" spans="1:5" s="28" customFormat="1" ht="23.25" customHeight="1">
      <c r="A33" s="22" t="s">
        <v>59</v>
      </c>
      <c r="B33" s="23" t="s">
        <v>60</v>
      </c>
      <c r="C33" s="24">
        <f>340000</f>
        <v>340000</v>
      </c>
      <c r="D33" s="24">
        <f>0</f>
        <v>0</v>
      </c>
      <c r="E33" s="24">
        <f>0</f>
        <v>0</v>
      </c>
    </row>
    <row r="34" spans="1:5" ht="18.75">
      <c r="A34" s="22" t="s">
        <v>24</v>
      </c>
      <c r="B34" s="23" t="s">
        <v>5</v>
      </c>
      <c r="C34" s="24">
        <f>2823999.33+315822.23</f>
        <v>3139821.56</v>
      </c>
      <c r="D34" s="24">
        <f>2000000</f>
        <v>2000000</v>
      </c>
      <c r="E34" s="25">
        <f>2000000</f>
        <v>2000000</v>
      </c>
    </row>
    <row r="35" spans="1:5" ht="18.75">
      <c r="A35" s="22" t="s">
        <v>25</v>
      </c>
      <c r="B35" s="23" t="s">
        <v>44</v>
      </c>
      <c r="C35" s="24">
        <f>10050000.2+3652774.67+607207.36+1900000+3457542.49+389044+1000000+389629.24+26756+550360.67+36336+18869.8+15891</f>
        <v>22094411.43</v>
      </c>
      <c r="D35" s="24">
        <f>9076633.09+2936519.44+342600+1900000+3668511.18+389044</f>
        <v>18313307.71</v>
      </c>
      <c r="E35" s="25">
        <f>9076633.09+2936519.44+342600+1900000+389044</f>
        <v>14644796.53</v>
      </c>
    </row>
    <row r="36" spans="1:5" ht="37.5">
      <c r="A36" s="22" t="s">
        <v>26</v>
      </c>
      <c r="B36" s="23" t="s">
        <v>38</v>
      </c>
      <c r="C36" s="24">
        <f>60000</f>
        <v>60000</v>
      </c>
      <c r="D36" s="24">
        <f>60000</f>
        <v>60000</v>
      </c>
      <c r="E36" s="25">
        <f>60000</f>
        <v>60000</v>
      </c>
    </row>
    <row r="37" spans="1:5" ht="37.5">
      <c r="A37" s="18" t="s">
        <v>27</v>
      </c>
      <c r="B37" s="19" t="s">
        <v>45</v>
      </c>
      <c r="C37" s="20">
        <f>SUM(C38:C40)</f>
        <v>33468133.13</v>
      </c>
      <c r="D37" s="20">
        <f>SUM(D38:D40)</f>
        <v>15826096.87</v>
      </c>
      <c r="E37" s="20">
        <f>SUM(E38:E40)</f>
        <v>16018238.540000001</v>
      </c>
    </row>
    <row r="38" spans="1:5" ht="18.75">
      <c r="A38" s="22" t="s">
        <v>29</v>
      </c>
      <c r="B38" s="29" t="s">
        <v>31</v>
      </c>
      <c r="C38" s="24">
        <f>480000+1348056.37+100103+233625.22+60000</f>
        <v>2221784.5900000003</v>
      </c>
      <c r="D38" s="24">
        <f>230000+1348056.37+60000+100103+243032.65</f>
        <v>1981192.02</v>
      </c>
      <c r="E38" s="25">
        <f>230000+1348056.37+60000+100103+243032.65</f>
        <v>1981192.02</v>
      </c>
    </row>
    <row r="39" spans="1:5" ht="18.75">
      <c r="A39" s="22" t="s">
        <v>28</v>
      </c>
      <c r="B39" s="23" t="s">
        <v>6</v>
      </c>
      <c r="C39" s="24">
        <f>353572+300000+1735402.64+2400000+36000+283766.39+179950+2046131.36+1112337.02+850000</f>
        <v>9297159.41</v>
      </c>
      <c r="D39" s="24">
        <f>353572+300000+2400000+36000</f>
        <v>3089572</v>
      </c>
      <c r="E39" s="25">
        <f>353572+300000+2400000+36000</f>
        <v>3089572</v>
      </c>
    </row>
    <row r="40" spans="1:5" ht="18.75">
      <c r="A40" s="22" t="s">
        <v>30</v>
      </c>
      <c r="B40" s="23" t="s">
        <v>46</v>
      </c>
      <c r="C40" s="24">
        <f>200000+2273648.79+1529257+6300000+142242.06+525000+239800+200000+10005263.16+254873+220000+520030-1529257+396742.12+1998+596592+28000+45000</f>
        <v>21949189.13</v>
      </c>
      <c r="D40" s="24">
        <f>200000+3093417.79+1077332+6300000+142242.06+525000+239800+254873-1077332</f>
        <v>10755332.85</v>
      </c>
      <c r="E40" s="25">
        <f>200000+3265119.46+1077332+6300000+142242.06+525000+239800+254873-1077332+20440</f>
        <v>10947474.520000001</v>
      </c>
    </row>
    <row r="41" spans="1:5" ht="18.75">
      <c r="A41" s="18" t="s">
        <v>32</v>
      </c>
      <c r="B41" s="19" t="s">
        <v>7</v>
      </c>
      <c r="C41" s="20">
        <f>SUM(C42:C42)</f>
        <v>38720</v>
      </c>
      <c r="D41" s="20">
        <f>SUM(D42:D42)</f>
        <v>38720</v>
      </c>
      <c r="E41" s="20">
        <f>SUM(E42:E42)</f>
        <v>38720</v>
      </c>
    </row>
    <row r="42" spans="1:5" ht="18.75">
      <c r="A42" s="22" t="s">
        <v>33</v>
      </c>
      <c r="B42" s="23" t="s">
        <v>8</v>
      </c>
      <c r="C42" s="24">
        <f>33440+5280</f>
        <v>38720</v>
      </c>
      <c r="D42" s="24">
        <f>33440+5280</f>
        <v>38720</v>
      </c>
      <c r="E42" s="25">
        <f>33440+5280</f>
        <v>38720</v>
      </c>
    </row>
    <row r="43" spans="1:5" ht="18.75">
      <c r="A43" s="18" t="s">
        <v>34</v>
      </c>
      <c r="B43" s="19" t="s">
        <v>47</v>
      </c>
      <c r="C43" s="20">
        <f>C44</f>
        <v>24214822.509999998</v>
      </c>
      <c r="D43" s="20">
        <f>D44</f>
        <v>19328174.51</v>
      </c>
      <c r="E43" s="20">
        <f>E44</f>
        <v>18919374.51</v>
      </c>
    </row>
    <row r="44" spans="1:5" ht="18.75">
      <c r="A44" s="22" t="s">
        <v>35</v>
      </c>
      <c r="B44" s="23" t="s">
        <v>48</v>
      </c>
      <c r="C44" s="24">
        <f>16560366.69+618928+150000+4637651+1121650.92+227549.52+813623+85053.38</f>
        <v>24214822.509999998</v>
      </c>
      <c r="D44" s="24">
        <f>17262402.51+318928+150000+1596844</f>
        <v>19328174.51</v>
      </c>
      <c r="E44" s="25">
        <f>17262402.51+318928+150000+1596844-408800</f>
        <v>18919374.51</v>
      </c>
    </row>
    <row r="45" spans="1:5" ht="18.75">
      <c r="A45" s="18">
        <v>1000</v>
      </c>
      <c r="B45" s="19" t="s">
        <v>49</v>
      </c>
      <c r="C45" s="20">
        <f>SUM(C46:C47)</f>
        <v>1836069.0899999999</v>
      </c>
      <c r="D45" s="20">
        <f>SUM(D46:D47)</f>
        <v>1736068.19</v>
      </c>
      <c r="E45" s="20">
        <f>SUM(E46:E47)</f>
        <v>1736068.19</v>
      </c>
    </row>
    <row r="46" spans="1:5" ht="18.75">
      <c r="A46" s="22">
        <v>1001</v>
      </c>
      <c r="B46" s="23" t="s">
        <v>9</v>
      </c>
      <c r="C46" s="24">
        <f>208000+40536.2</f>
        <v>248536.2</v>
      </c>
      <c r="D46" s="24">
        <f>208000</f>
        <v>208000</v>
      </c>
      <c r="E46" s="25">
        <f>208000</f>
        <v>208000</v>
      </c>
    </row>
    <row r="47" spans="1:5" ht="18.75">
      <c r="A47" s="22">
        <v>1003</v>
      </c>
      <c r="B47" s="23" t="s">
        <v>50</v>
      </c>
      <c r="C47" s="24">
        <f>1061628.19+401440+65000+59464.7</f>
        <v>1587532.89</v>
      </c>
      <c r="D47" s="24">
        <f>1061628.19+466440</f>
        <v>1528068.19</v>
      </c>
      <c r="E47" s="25">
        <f>1061628.19+466440</f>
        <v>1528068.19</v>
      </c>
    </row>
    <row r="48" spans="1:5" ht="18.75">
      <c r="A48" s="18">
        <v>1100</v>
      </c>
      <c r="B48" s="19" t="s">
        <v>10</v>
      </c>
      <c r="C48" s="20">
        <f>C49</f>
        <v>1288471.58</v>
      </c>
      <c r="D48" s="20">
        <f>D49</f>
        <v>235840</v>
      </c>
      <c r="E48" s="20">
        <f>E49</f>
        <v>235840</v>
      </c>
    </row>
    <row r="49" spans="1:5" ht="18.75">
      <c r="A49" s="22">
        <v>1102</v>
      </c>
      <c r="B49" s="23" t="s">
        <v>11</v>
      </c>
      <c r="C49" s="24">
        <f>77000+158840+1052631.58</f>
        <v>1288471.58</v>
      </c>
      <c r="D49" s="24">
        <f>77000+158840</f>
        <v>235840</v>
      </c>
      <c r="E49" s="25">
        <f>77000+158840</f>
        <v>235840</v>
      </c>
    </row>
    <row r="50" spans="1:5" s="31" customFormat="1" ht="57" customHeight="1">
      <c r="A50" s="18" t="s">
        <v>55</v>
      </c>
      <c r="B50" s="30" t="s">
        <v>57</v>
      </c>
      <c r="C50" s="20">
        <f>C51</f>
        <v>30582.25</v>
      </c>
      <c r="D50" s="20">
        <f>D51</f>
        <v>10706.75</v>
      </c>
      <c r="E50" s="20">
        <f>E51</f>
        <v>0</v>
      </c>
    </row>
    <row r="51" spans="1:5" ht="38.25" customHeight="1">
      <c r="A51" s="22" t="s">
        <v>56</v>
      </c>
      <c r="B51" s="32" t="s">
        <v>58</v>
      </c>
      <c r="C51" s="24">
        <f>30582.25</f>
        <v>30582.25</v>
      </c>
      <c r="D51" s="24">
        <f>10706.75</f>
        <v>10706.75</v>
      </c>
      <c r="E51" s="25">
        <f>0</f>
        <v>0</v>
      </c>
    </row>
    <row r="52" spans="1:5" ht="23.25" customHeight="1">
      <c r="A52" s="33" t="s">
        <v>51</v>
      </c>
      <c r="B52" s="34"/>
      <c r="C52" s="20">
        <f>C23+C28+C32+C37+C41+C43+C45+C48+C50</f>
        <v>95998010.07000001</v>
      </c>
      <c r="D52" s="20">
        <f>D23+D28+D32+D37+D41+D43+D45+D48+D50</f>
        <v>65894073.08</v>
      </c>
      <c r="E52" s="20">
        <f>E23+E28+E32+E37+E41+E43+E45+E48+E50</f>
        <v>61998196.81999999</v>
      </c>
    </row>
    <row r="53" spans="1:5" s="26" customFormat="1" ht="17.25" customHeight="1">
      <c r="A53" s="3"/>
      <c r="B53" s="3"/>
      <c r="C53" s="3"/>
      <c r="D53" s="3"/>
      <c r="E53" s="35" t="s">
        <v>75</v>
      </c>
    </row>
  </sheetData>
  <sheetProtection/>
  <mergeCells count="20">
    <mergeCell ref="A10:E10"/>
    <mergeCell ref="A11:E11"/>
    <mergeCell ref="A12:E12"/>
    <mergeCell ref="A13:E13"/>
    <mergeCell ref="A52:B52"/>
    <mergeCell ref="A18:E18"/>
    <mergeCell ref="A15:E15"/>
    <mergeCell ref="A16:E16"/>
    <mergeCell ref="A20:A21"/>
    <mergeCell ref="A14:E14"/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2021-01-22T10:24:59Z</dcterms:modified>
  <cp:category/>
  <cp:version/>
  <cp:contentType/>
  <cp:contentStatus/>
</cp:coreProperties>
</file>